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4940" windowHeight="8640" activeTab="1"/>
  </bookViews>
  <sheets>
    <sheet name="Note" sheetId="1" r:id="rId1"/>
    <sheet name="Calculator" sheetId="2" r:id="rId2"/>
    <sheet name="AuxiliaryParameter" sheetId="3" r:id="rId3"/>
    <sheet name="MeanAnnualFeedRate" sheetId="4" r:id="rId4"/>
    <sheet name="ResultsofCalc" sheetId="5" r:id="rId5"/>
    <sheet name="PlottheData" sheetId="6" r:id="rId6"/>
    <sheet name="WorkedCases" sheetId="7" r:id="rId7"/>
  </sheets>
  <definedNames/>
  <calcPr fullCalcOnLoad="1"/>
</workbook>
</file>

<file path=xl/sharedStrings.xml><?xml version="1.0" encoding="utf-8"?>
<sst xmlns="http://schemas.openxmlformats.org/spreadsheetml/2006/main" count="183" uniqueCount="136">
  <si>
    <t>Calculation of ambient river conditions (before imposed change)</t>
  </si>
  <si>
    <t>Assumed parameters</t>
  </si>
  <si>
    <t>Flood discharge</t>
  </si>
  <si>
    <t>(Inter)</t>
  </si>
  <si>
    <t>Intermittency</t>
  </si>
  <si>
    <t>m</t>
  </si>
  <si>
    <t>indicate the parameters you must specify.</t>
  </si>
  <si>
    <t>(D)</t>
  </si>
  <si>
    <t>D</t>
  </si>
  <si>
    <t>mm</t>
  </si>
  <si>
    <t>Grain Size</t>
  </si>
  <si>
    <t>(lamp)</t>
  </si>
  <si>
    <t>Bed Porosity</t>
  </si>
  <si>
    <t>L</t>
  </si>
  <si>
    <t>length of reach</t>
  </si>
  <si>
    <t>Ntoprint</t>
  </si>
  <si>
    <t>Number of time steps to printout</t>
  </si>
  <si>
    <t>Nprint</t>
  </si>
  <si>
    <t>Number of printouts</t>
  </si>
  <si>
    <t>spatial step</t>
  </si>
  <si>
    <t>N</t>
  </si>
  <si>
    <t>Intervals</t>
  </si>
  <si>
    <t>year</t>
  </si>
  <si>
    <t>time step</t>
  </si>
  <si>
    <t>au</t>
  </si>
  <si>
    <t>Duration of calculation</t>
  </si>
  <si>
    <t>years</t>
  </si>
  <si>
    <t>Auxiliary Parameters</t>
  </si>
  <si>
    <t>(Rr)</t>
  </si>
  <si>
    <t>R</t>
  </si>
  <si>
    <t>submerged specific gravity of sediment</t>
  </si>
  <si>
    <t>Results of Program</t>
  </si>
  <si>
    <t>Imposed water surface elevation</t>
  </si>
  <si>
    <t>x (m)</t>
  </si>
  <si>
    <t>eta (m)</t>
  </si>
  <si>
    <t>xi (m)</t>
  </si>
  <si>
    <t>H (m)</t>
  </si>
  <si>
    <t>Definitions: x = distance downstream, eta = bed elevation, xi = water surface elevation, H = depth</t>
  </si>
  <si>
    <r>
      <t>l</t>
    </r>
    <r>
      <rPr>
        <vertAlign val="subscript"/>
        <sz val="12"/>
        <rFont val="Arial"/>
        <family val="2"/>
      </rPr>
      <t>p</t>
    </r>
  </si>
  <si>
    <r>
      <t>I</t>
    </r>
    <r>
      <rPr>
        <vertAlign val="subscript"/>
        <sz val="12"/>
        <rFont val="Arial"/>
        <family val="2"/>
      </rPr>
      <t>f</t>
    </r>
  </si>
  <si>
    <t>Node</t>
  </si>
  <si>
    <t>time (yrs)</t>
  </si>
  <si>
    <t>bed 0 yr</t>
  </si>
  <si>
    <t>ws 0 yr</t>
  </si>
  <si>
    <t>0 yr</t>
  </si>
  <si>
    <t>Click the button to perform a calculation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</si>
  <si>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</si>
  <si>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</si>
  <si>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</si>
  <si>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</si>
  <si>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</si>
  <si>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</si>
  <si>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t>Cz</t>
  </si>
  <si>
    <r>
      <t>q</t>
    </r>
    <r>
      <rPr>
        <vertAlign val="subscript"/>
        <sz val="12"/>
        <rFont val="Arial"/>
        <family val="2"/>
      </rPr>
      <t>w</t>
    </r>
  </si>
  <si>
    <r>
      <t>q</t>
    </r>
    <r>
      <rPr>
        <vertAlign val="subscript"/>
        <sz val="12"/>
        <rFont val="Arial"/>
        <family val="2"/>
      </rPr>
      <t>tf</t>
    </r>
  </si>
  <si>
    <t>(Cz)</t>
  </si>
  <si>
    <t>Chezy resistance coefficient</t>
  </si>
  <si>
    <t>(qtf)</t>
  </si>
  <si>
    <r>
      <t>x</t>
    </r>
    <r>
      <rPr>
        <vertAlign val="subscript"/>
        <sz val="12"/>
        <rFont val="Arial"/>
        <family val="2"/>
      </rPr>
      <t>d</t>
    </r>
  </si>
  <si>
    <t>(xid)</t>
  </si>
  <si>
    <r>
      <t>S</t>
    </r>
    <r>
      <rPr>
        <vertAlign val="subscript"/>
        <sz val="12"/>
        <rFont val="Arial"/>
        <family val="2"/>
      </rPr>
      <t>I</t>
    </r>
  </si>
  <si>
    <t>(SI)</t>
  </si>
  <si>
    <t>The orange boxes:</t>
  </si>
  <si>
    <t>The numbers in the blue boxes:</t>
  </si>
  <si>
    <t>are computed for you</t>
  </si>
  <si>
    <t>(qw)</t>
  </si>
  <si>
    <t>Imposed downstream water surface elevation</t>
  </si>
  <si>
    <t>Calculation of Morphodynamic Response of River to Imposed Backwater</t>
  </si>
  <si>
    <t>tausn</t>
  </si>
  <si>
    <t>Hnu</t>
  </si>
  <si>
    <r>
      <t>Depth of normal flow over initial bed slope S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with flow discharge q</t>
    </r>
    <r>
      <rPr>
        <vertAlign val="subscript"/>
        <sz val="12"/>
        <rFont val="Arial"/>
        <family val="2"/>
      </rPr>
      <t>w</t>
    </r>
  </si>
  <si>
    <r>
      <t xml:space="preserve">Do not make </t>
    </r>
    <r>
      <rPr>
        <sz val="12"/>
        <rFont val="Symbol"/>
        <family val="1"/>
      </rPr>
      <t>x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less than the lower of </t>
    </r>
    <r>
      <rPr>
        <sz val="12"/>
        <rFont val="Arial"/>
        <family val="2"/>
      </rPr>
      <t>H</t>
    </r>
    <r>
      <rPr>
        <vertAlign val="subscript"/>
        <sz val="12"/>
        <rFont val="Arial"/>
        <family val="2"/>
      </rPr>
      <t>nI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or</t>
    </r>
    <r>
      <rPr>
        <sz val="12"/>
        <rFont val="Arial"/>
        <family val="2"/>
      </rPr>
      <t xml:space="preserve"> H</t>
    </r>
    <r>
      <rPr>
        <vertAlign val="subscript"/>
        <sz val="12"/>
        <rFont val="Arial"/>
        <family val="2"/>
      </rPr>
      <t>nu</t>
    </r>
  </si>
  <si>
    <r>
      <t>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>/s</t>
    </r>
  </si>
  <si>
    <t>Here 1 = full upwind scheme, 0.5 = central difference scheme</t>
  </si>
  <si>
    <t>Do not delete or change these cells</t>
  </si>
  <si>
    <t>Some input for several worked cases is given below</t>
  </si>
  <si>
    <t>Case</t>
  </si>
  <si>
    <t>A</t>
  </si>
  <si>
    <t>Description</t>
  </si>
  <si>
    <t>Initial bed slope = final equilibrium bed slope and initial downstream water surface height = final equilibrium value;</t>
  </si>
  <si>
    <t>no change in bed over 600 years</t>
  </si>
  <si>
    <r>
      <t>Ultimate depth of normal flow in equilibrium with sediment feed rate q</t>
    </r>
    <r>
      <rPr>
        <vertAlign val="subscript"/>
        <sz val="12"/>
        <rFont val="Arial"/>
        <family val="2"/>
      </rPr>
      <t>tf</t>
    </r>
    <r>
      <rPr>
        <sz val="12"/>
        <rFont val="Arial"/>
        <family val="0"/>
      </rPr>
      <t xml:space="preserve"> and flow dicharge q</t>
    </r>
    <r>
      <rPr>
        <vertAlign val="subscript"/>
        <sz val="12"/>
        <rFont val="Arial"/>
        <family val="2"/>
      </rPr>
      <t>w</t>
    </r>
  </si>
  <si>
    <r>
      <t>Ultimate bed slope in equilibrium with sediment feed rate q</t>
    </r>
    <r>
      <rPr>
        <vertAlign val="subscript"/>
        <sz val="12"/>
        <rFont val="Arial"/>
        <family val="2"/>
      </rPr>
      <t>tf</t>
    </r>
    <r>
      <rPr>
        <sz val="12"/>
        <rFont val="Arial"/>
        <family val="0"/>
      </rPr>
      <t xml:space="preserve"> and flow discharge q</t>
    </r>
    <r>
      <rPr>
        <vertAlign val="subscript"/>
        <sz val="12"/>
        <rFont val="Arial"/>
        <family val="2"/>
      </rPr>
      <t>w</t>
    </r>
  </si>
  <si>
    <r>
      <t>it is first necessary to specify a channel width B</t>
    </r>
    <r>
      <rPr>
        <vertAlign val="subscript"/>
        <sz val="14"/>
        <rFont val="Arial"/>
        <family val="2"/>
      </rPr>
      <t xml:space="preserve">f </t>
    </r>
    <r>
      <rPr>
        <sz val="14"/>
        <rFont val="Arial"/>
        <family val="0"/>
      </rPr>
      <t>at flood slow.</t>
    </r>
  </si>
  <si>
    <r>
      <t>B</t>
    </r>
    <r>
      <rPr>
        <vertAlign val="subscript"/>
        <sz val="14"/>
        <rFont val="Arial"/>
        <family val="2"/>
      </rPr>
      <t>f</t>
    </r>
  </si>
  <si>
    <r>
      <t>Q</t>
    </r>
    <r>
      <rPr>
        <vertAlign val="subscript"/>
        <sz val="14"/>
        <rFont val="Arial"/>
        <family val="2"/>
      </rPr>
      <t>f</t>
    </r>
  </si>
  <si>
    <r>
      <t>G</t>
    </r>
    <r>
      <rPr>
        <vertAlign val="subscript"/>
        <sz val="14"/>
        <rFont val="Arial"/>
        <family val="2"/>
      </rPr>
      <t>ma</t>
    </r>
  </si>
  <si>
    <t>The orange box:</t>
  </si>
  <si>
    <t>indicates the parameter you must specify.</t>
  </si>
  <si>
    <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</t>
    </r>
  </si>
  <si>
    <t>tons/year</t>
  </si>
  <si>
    <t>channel width at flood flow</t>
  </si>
  <si>
    <t>flood discharge</t>
  </si>
  <si>
    <t>mean annual feed rate of bed material load</t>
  </si>
  <si>
    <r>
      <t>To compute a flood discharge Q</t>
    </r>
    <r>
      <rPr>
        <vertAlign val="subscript"/>
        <sz val="14"/>
        <rFont val="Arial"/>
        <family val="2"/>
      </rPr>
      <t xml:space="preserve">f </t>
    </r>
    <r>
      <rPr>
        <sz val="14"/>
        <rFont val="Arial"/>
        <family val="0"/>
      </rPr>
      <t>in 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0"/>
      </rPr>
      <t>/s and mean annual feed rate of bed material load G</t>
    </r>
    <r>
      <rPr>
        <vertAlign val="subscript"/>
        <sz val="14"/>
        <rFont val="Arial"/>
        <family val="2"/>
      </rPr>
      <t>ma</t>
    </r>
    <r>
      <rPr>
        <sz val="14"/>
        <rFont val="Arial"/>
        <family val="0"/>
      </rPr>
      <t xml:space="preserve"> in tons/year,</t>
    </r>
  </si>
  <si>
    <r>
      <t>a</t>
    </r>
    <r>
      <rPr>
        <vertAlign val="subscript"/>
        <sz val="12"/>
        <rFont val="Arial"/>
        <family val="2"/>
      </rPr>
      <t>u</t>
    </r>
  </si>
  <si>
    <t>(Dt)</t>
  </si>
  <si>
    <r>
      <t>D</t>
    </r>
    <r>
      <rPr>
        <sz val="12"/>
        <rFont val="Arial"/>
        <family val="0"/>
      </rPr>
      <t>t</t>
    </r>
  </si>
  <si>
    <r>
      <t>D</t>
    </r>
    <r>
      <rPr>
        <sz val="12"/>
        <rFont val="Arial"/>
        <family val="0"/>
      </rPr>
      <t>x</t>
    </r>
  </si>
  <si>
    <t>B</t>
  </si>
  <si>
    <t>C</t>
  </si>
  <si>
    <t>E</t>
  </si>
  <si>
    <t>F</t>
  </si>
  <si>
    <t>Downstream water surface height raised to 20 m; calculation for 6 years</t>
  </si>
  <si>
    <t>Same as C but calculation for 60 years</t>
  </si>
  <si>
    <t>Same as C but calculation for 120 years</t>
  </si>
  <si>
    <t>Same as C but calculation for 30 years</t>
  </si>
  <si>
    <t>Same as C but calculation for 360 years</t>
  </si>
  <si>
    <r>
      <t>S</t>
    </r>
    <r>
      <rPr>
        <vertAlign val="subscript"/>
        <sz val="12"/>
        <rFont val="Arial"/>
        <family val="2"/>
      </rPr>
      <t>a</t>
    </r>
  </si>
  <si>
    <r>
      <t>H</t>
    </r>
    <r>
      <rPr>
        <vertAlign val="subscript"/>
        <sz val="12"/>
        <rFont val="Arial"/>
        <family val="2"/>
      </rPr>
      <t>na</t>
    </r>
  </si>
  <si>
    <r>
      <t>S</t>
    </r>
    <r>
      <rPr>
        <vertAlign val="subscript"/>
        <sz val="12"/>
        <rFont val="Arial"/>
        <family val="2"/>
      </rPr>
      <t>u</t>
    </r>
  </si>
  <si>
    <r>
      <t>H</t>
    </r>
    <r>
      <rPr>
        <vertAlign val="subscript"/>
        <sz val="12"/>
        <rFont val="Arial"/>
        <family val="2"/>
      </rPr>
      <t>nu</t>
    </r>
  </si>
  <si>
    <t>M</t>
  </si>
  <si>
    <t>Bed material feed rate during floods</t>
  </si>
  <si>
    <t>bed 10 yr</t>
  </si>
  <si>
    <t>ws 10 yr</t>
  </si>
  <si>
    <t>10 yr</t>
  </si>
  <si>
    <t>bed 20 yr</t>
  </si>
  <si>
    <t>ws 20 yr</t>
  </si>
  <si>
    <t>20 yr</t>
  </si>
  <si>
    <t>bed 30 yr</t>
  </si>
  <si>
    <t>ws 30 yr</t>
  </si>
  <si>
    <t>30 yr</t>
  </si>
  <si>
    <t>bed 40 yr</t>
  </si>
  <si>
    <t>ws 40 yr</t>
  </si>
  <si>
    <t>40 yr</t>
  </si>
  <si>
    <t>bed 50 yr</t>
  </si>
  <si>
    <t>ws 50 yr</t>
  </si>
  <si>
    <t>50 yr</t>
  </si>
  <si>
    <t>bed 60 yr</t>
  </si>
  <si>
    <t>ws 60 yr</t>
  </si>
  <si>
    <t>60 yr</t>
  </si>
  <si>
    <r>
      <t xml:space="preserve">Antecedent bed slope (initial downstream bed elevation </t>
    </r>
    <r>
      <rPr>
        <sz val="12"/>
        <rFont val="Symbol"/>
        <family val="1"/>
      </rPr>
      <t>h</t>
    </r>
    <r>
      <rPr>
        <vertAlign val="subscript"/>
        <sz val="12"/>
        <rFont val="Arial"/>
        <family val="2"/>
      </rPr>
      <t>LI</t>
    </r>
    <r>
      <rPr>
        <sz val="12"/>
        <rFont val="Arial"/>
        <family val="0"/>
      </rPr>
      <t xml:space="preserve"> = 0)</t>
    </r>
  </si>
  <si>
    <r>
      <t>q</t>
    </r>
    <r>
      <rPr>
        <vertAlign val="subscript"/>
        <sz val="12"/>
        <rFont val="Arial"/>
        <family val="2"/>
      </rPr>
      <t>tna</t>
    </r>
  </si>
  <si>
    <t>Antecedent bed material transport at normal equilibrium</t>
  </si>
  <si>
    <t>qtna</t>
  </si>
</sst>
</file>

<file path=xl/styles.xml><?xml version="1.0" encoding="utf-8"?>
<styleSheet xmlns="http://schemas.openxmlformats.org/spreadsheetml/2006/main">
  <numFmts count="26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E+00"/>
    <numFmt numFmtId="176" formatCode="0.000"/>
    <numFmt numFmtId="177" formatCode="0.0000"/>
    <numFmt numFmtId="178" formatCode="0.000000"/>
    <numFmt numFmtId="179" formatCode="0.0"/>
    <numFmt numFmtId="180" formatCode="0.0000000"/>
    <numFmt numFmtId="181" formatCode="[$€-2]\ #,##0.00_);[Red]\([$€-2]\ #,##0.00\)"/>
  </numFmts>
  <fonts count="17">
    <font>
      <sz val="10"/>
      <name val="Arial"/>
      <family val="0"/>
    </font>
    <font>
      <sz val="16"/>
      <name val="Arial"/>
      <family val="2"/>
    </font>
    <font>
      <sz val="15.25"/>
      <name val="Arial"/>
      <family val="2"/>
    </font>
    <font>
      <sz val="9.5"/>
      <name val="Arial"/>
      <family val="0"/>
    </font>
    <font>
      <b/>
      <sz val="19.25"/>
      <name val="Arial"/>
      <family val="2"/>
    </font>
    <font>
      <sz val="14"/>
      <name val="Arial"/>
      <family val="0"/>
    </font>
    <font>
      <sz val="12"/>
      <name val="Arial"/>
      <family val="0"/>
    </font>
    <font>
      <i/>
      <sz val="12"/>
      <name val="Arial"/>
      <family val="2"/>
    </font>
    <font>
      <vertAlign val="subscript"/>
      <sz val="12"/>
      <name val="Arial"/>
      <family val="2"/>
    </font>
    <font>
      <sz val="12"/>
      <name val="Symbol"/>
      <family val="1"/>
    </font>
    <font>
      <sz val="8"/>
      <name val="Arial"/>
      <family val="0"/>
    </font>
    <font>
      <sz val="12"/>
      <color indexed="8"/>
      <name val="Arial"/>
      <family val="0"/>
    </font>
    <font>
      <vertAlign val="superscript"/>
      <sz val="12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9" fillId="0" borderId="0" xfId="0" applyFont="1" applyAlignment="1">
      <alignment/>
    </xf>
    <xf numFmtId="11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11" fillId="3" borderId="1" xfId="0" applyNumberFormat="1" applyFont="1" applyFill="1" applyBorder="1" applyAlignment="1">
      <alignment/>
    </xf>
    <xf numFmtId="177" fontId="11" fillId="3" borderId="1" xfId="0" applyNumberFormat="1" applyFont="1" applyFill="1" applyBorder="1" applyAlignment="1">
      <alignment/>
    </xf>
    <xf numFmtId="178" fontId="6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179" fontId="6" fillId="2" borderId="1" xfId="0" applyNumberFormat="1" applyFont="1" applyFill="1" applyBorder="1" applyAlignment="1">
      <alignment/>
    </xf>
    <xf numFmtId="11" fontId="11" fillId="3" borderId="1" xfId="0" applyNumberFormat="1" applyFont="1" applyFill="1" applyBorder="1" applyAlignment="1">
      <alignment/>
    </xf>
    <xf numFmtId="180" fontId="6" fillId="2" borderId="1" xfId="0" applyNumberFormat="1" applyFont="1" applyFill="1" applyBorder="1" applyAlignment="1">
      <alignment/>
    </xf>
    <xf numFmtId="180" fontId="11" fillId="3" borderId="1" xfId="0" applyNumberFormat="1" applyFont="1" applyFill="1" applyBorder="1" applyAlignment="1">
      <alignment/>
    </xf>
    <xf numFmtId="179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8" fontId="11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Bed evolution (+ Water Surface at End of Run)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05"/>
          <c:w val="0.7747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ResultsofCalc!$D$12</c:f>
              <c:strCache>
                <c:ptCount val="1"/>
                <c:pt idx="0">
                  <c:v>bed 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ResultsofCalc!$D$13:$D$73</c:f>
              <c:numCache>
                <c:ptCount val="61"/>
                <c:pt idx="0">
                  <c:v>7.39</c:v>
                </c:pt>
                <c:pt idx="1">
                  <c:v>7.2421999999999995</c:v>
                </c:pt>
                <c:pt idx="2">
                  <c:v>7.094399999999999</c:v>
                </c:pt>
                <c:pt idx="3">
                  <c:v>6.9466</c:v>
                </c:pt>
                <c:pt idx="4">
                  <c:v>6.7988</c:v>
                </c:pt>
                <c:pt idx="5">
                  <c:v>6.651</c:v>
                </c:pt>
                <c:pt idx="6">
                  <c:v>6.5032</c:v>
                </c:pt>
                <c:pt idx="7">
                  <c:v>6.3553999999999995</c:v>
                </c:pt>
                <c:pt idx="8">
                  <c:v>6.207599999999999</c:v>
                </c:pt>
                <c:pt idx="9">
                  <c:v>6.0598</c:v>
                </c:pt>
                <c:pt idx="10">
                  <c:v>5.912</c:v>
                </c:pt>
                <c:pt idx="11">
                  <c:v>5.7642</c:v>
                </c:pt>
                <c:pt idx="12">
                  <c:v>5.6164</c:v>
                </c:pt>
                <c:pt idx="13">
                  <c:v>5.4686</c:v>
                </c:pt>
                <c:pt idx="14">
                  <c:v>5.3208</c:v>
                </c:pt>
                <c:pt idx="15">
                  <c:v>5.173</c:v>
                </c:pt>
                <c:pt idx="16">
                  <c:v>5.0252</c:v>
                </c:pt>
                <c:pt idx="17">
                  <c:v>4.8774</c:v>
                </c:pt>
                <c:pt idx="18">
                  <c:v>4.7296</c:v>
                </c:pt>
                <c:pt idx="19">
                  <c:v>4.581799999999999</c:v>
                </c:pt>
                <c:pt idx="20">
                  <c:v>4.434</c:v>
                </c:pt>
                <c:pt idx="21">
                  <c:v>4.2862</c:v>
                </c:pt>
                <c:pt idx="22">
                  <c:v>4.1384</c:v>
                </c:pt>
                <c:pt idx="23">
                  <c:v>3.9906</c:v>
                </c:pt>
                <c:pt idx="24">
                  <c:v>3.8428</c:v>
                </c:pt>
                <c:pt idx="25">
                  <c:v>3.695</c:v>
                </c:pt>
                <c:pt idx="26">
                  <c:v>3.5472</c:v>
                </c:pt>
                <c:pt idx="27">
                  <c:v>3.3994</c:v>
                </c:pt>
                <c:pt idx="28">
                  <c:v>3.2516</c:v>
                </c:pt>
                <c:pt idx="29">
                  <c:v>3.1037999999999997</c:v>
                </c:pt>
                <c:pt idx="30">
                  <c:v>2.9560000000000004</c:v>
                </c:pt>
                <c:pt idx="31">
                  <c:v>2.8082000000000003</c:v>
                </c:pt>
                <c:pt idx="32">
                  <c:v>2.6604</c:v>
                </c:pt>
                <c:pt idx="33">
                  <c:v>2.5126</c:v>
                </c:pt>
                <c:pt idx="34">
                  <c:v>2.3648</c:v>
                </c:pt>
                <c:pt idx="35">
                  <c:v>2.2170000000000005</c:v>
                </c:pt>
                <c:pt idx="36">
                  <c:v>2.0692000000000004</c:v>
                </c:pt>
                <c:pt idx="37">
                  <c:v>1.9214000000000002</c:v>
                </c:pt>
                <c:pt idx="38">
                  <c:v>1.7736</c:v>
                </c:pt>
                <c:pt idx="39">
                  <c:v>1.6258</c:v>
                </c:pt>
                <c:pt idx="40">
                  <c:v>1.4780000000000006</c:v>
                </c:pt>
                <c:pt idx="41">
                  <c:v>1.3302000000000005</c:v>
                </c:pt>
                <c:pt idx="42">
                  <c:v>1.1824000000000003</c:v>
                </c:pt>
                <c:pt idx="43">
                  <c:v>1.0346000000000002</c:v>
                </c:pt>
                <c:pt idx="44">
                  <c:v>0.8868</c:v>
                </c:pt>
                <c:pt idx="45">
                  <c:v>0.7389999999999999</c:v>
                </c:pt>
                <c:pt idx="46">
                  <c:v>0.5912000000000006</c:v>
                </c:pt>
                <c:pt idx="47">
                  <c:v>0.44340000000000046</c:v>
                </c:pt>
                <c:pt idx="48">
                  <c:v>0.2956000000000003</c:v>
                </c:pt>
                <c:pt idx="49">
                  <c:v>0.14780000000000015</c:v>
                </c:pt>
                <c:pt idx="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ResultsofCalc!$G$12</c:f>
              <c:strCache>
                <c:ptCount val="1"/>
                <c:pt idx="0">
                  <c:v>bed 10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ResultsofCalc!$G$13:$G$73</c:f>
              <c:numCache>
                <c:ptCount val="61"/>
                <c:pt idx="0">
                  <c:v>12.608699278659216</c:v>
                </c:pt>
                <c:pt idx="1">
                  <c:v>12.430958988063171</c:v>
                </c:pt>
                <c:pt idx="2">
                  <c:v>12.24642302453582</c:v>
                </c:pt>
                <c:pt idx="3">
                  <c:v>11.852131334283163</c:v>
                </c:pt>
                <c:pt idx="4">
                  <c:v>9.6239906784426</c:v>
                </c:pt>
                <c:pt idx="5">
                  <c:v>7.167096074617541</c:v>
                </c:pt>
                <c:pt idx="6">
                  <c:v>6.62953930440968</c:v>
                </c:pt>
                <c:pt idx="7">
                  <c:v>6.449885522637208</c:v>
                </c:pt>
                <c:pt idx="8">
                  <c:v>6.296607145721636</c:v>
                </c:pt>
                <c:pt idx="9">
                  <c:v>6.145079267309759</c:v>
                </c:pt>
                <c:pt idx="10">
                  <c:v>5.993781330380577</c:v>
                </c:pt>
                <c:pt idx="11">
                  <c:v>5.842624170933928</c:v>
                </c:pt>
                <c:pt idx="12">
                  <c:v>5.691599502571982</c:v>
                </c:pt>
                <c:pt idx="13">
                  <c:v>5.540703156660055</c:v>
                </c:pt>
                <c:pt idx="14">
                  <c:v>5.38993112085463</c:v>
                </c:pt>
                <c:pt idx="15">
                  <c:v>5.23927937456247</c:v>
                </c:pt>
                <c:pt idx="16">
                  <c:v>5.088743901560234</c:v>
                </c:pt>
                <c:pt idx="17">
                  <c:v>4.93832070762392</c:v>
                </c:pt>
                <c:pt idx="18">
                  <c:v>4.788005836000906</c:v>
                </c:pt>
                <c:pt idx="19">
                  <c:v>4.637795380672182</c:v>
                </c:pt>
                <c:pt idx="20">
                  <c:v>4.48768549761396</c:v>
                </c:pt>
                <c:pt idx="21">
                  <c:v>4.337672414261334</c:v>
                </c:pt>
                <c:pt idx="22">
                  <c:v>4.187752437361727</c:v>
                </c:pt>
                <c:pt idx="23">
                  <c:v>4.037921959390673</c:v>
                </c:pt>
                <c:pt idx="24">
                  <c:v>3.888177463688314</c:v>
                </c:pt>
                <c:pt idx="25">
                  <c:v>3.7385155284614062</c:v>
                </c:pt>
                <c:pt idx="26">
                  <c:v>3.588932829782748</c:v>
                </c:pt>
                <c:pt idx="27">
                  <c:v>3.439426143708033</c:v>
                </c:pt>
                <c:pt idx="28">
                  <c:v>3.2899923476188953</c:v>
                </c:pt>
                <c:pt idx="29">
                  <c:v>3.1406284208905553</c:v>
                </c:pt>
                <c:pt idx="30">
                  <c:v>2.991331444972813</c:v>
                </c:pt>
                <c:pt idx="31">
                  <c:v>2.8420986029642705</c:v>
                </c:pt>
                <c:pt idx="32">
                  <c:v>2.6929271787515807</c:v>
                </c:pt>
                <c:pt idx="33">
                  <c:v>2.54381455577792</c:v>
                </c:pt>
                <c:pt idx="34">
                  <c:v>2.394758215498144</c:v>
                </c:pt>
                <c:pt idx="35">
                  <c:v>2.2457557355718083</c:v>
                </c:pt>
                <c:pt idx="36">
                  <c:v>2.09680478783958</c:v>
                </c:pt>
                <c:pt idx="37">
                  <c:v>1.947903136123336</c:v>
                </c:pt>
                <c:pt idx="38">
                  <c:v>1.7990486338857294</c:v>
                </c:pt>
                <c:pt idx="39">
                  <c:v>1.650239221780571</c:v>
                </c:pt>
                <c:pt idx="40">
                  <c:v>1.5014729251217305</c:v>
                </c:pt>
                <c:pt idx="41">
                  <c:v>1.3527478512947446</c:v>
                </c:pt>
                <c:pt idx="42">
                  <c:v>1.204062187132223</c:v>
                </c:pt>
                <c:pt idx="43">
                  <c:v>1.0554141962714119</c:v>
                </c:pt>
                <c:pt idx="44">
                  <c:v>0.9068022165097168</c:v>
                </c:pt>
                <c:pt idx="45">
                  <c:v>0.7582246571718463</c:v>
                </c:pt>
                <c:pt idx="46">
                  <c:v>0.6096799965001934</c:v>
                </c:pt>
                <c:pt idx="47">
                  <c:v>0.46116677907831094</c:v>
                </c:pt>
                <c:pt idx="48">
                  <c:v>0.3126836132957987</c:v>
                </c:pt>
                <c:pt idx="49">
                  <c:v>0.16422916886147934</c:v>
                </c:pt>
                <c:pt idx="50">
                  <c:v>0.01580217437054464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ResultsofCalc!$J$12</c:f>
              <c:strCache>
                <c:ptCount val="1"/>
                <c:pt idx="0">
                  <c:v>bed 20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ResultsofCalc!$J$13:$J$73</c:f>
              <c:numCache>
                <c:ptCount val="61"/>
                <c:pt idx="0">
                  <c:v>13.040437087471178</c:v>
                </c:pt>
                <c:pt idx="1">
                  <c:v>12.866558879934065</c:v>
                </c:pt>
                <c:pt idx="2">
                  <c:v>12.693267525352208</c:v>
                </c:pt>
                <c:pt idx="3">
                  <c:v>12.520619265799102</c:v>
                </c:pt>
                <c:pt idx="4">
                  <c:v>12.348592998389753</c:v>
                </c:pt>
                <c:pt idx="5">
                  <c:v>12.17700314718014</c:v>
                </c:pt>
                <c:pt idx="6">
                  <c:v>12.000666588938449</c:v>
                </c:pt>
                <c:pt idx="7">
                  <c:v>11.659167216621032</c:v>
                </c:pt>
                <c:pt idx="8">
                  <c:v>9.511956712797588</c:v>
                </c:pt>
                <c:pt idx="9">
                  <c:v>6.738159210964433</c:v>
                </c:pt>
                <c:pt idx="10">
                  <c:v>6.115247749350273</c:v>
                </c:pt>
                <c:pt idx="11">
                  <c:v>5.927630494259494</c:v>
                </c:pt>
                <c:pt idx="12">
                  <c:v>5.771077469649618</c:v>
                </c:pt>
                <c:pt idx="13">
                  <c:v>5.616622888285908</c:v>
                </c:pt>
                <c:pt idx="14">
                  <c:v>5.462546073738398</c:v>
                </c:pt>
                <c:pt idx="15">
                  <c:v>5.308742651782553</c:v>
                </c:pt>
                <c:pt idx="16">
                  <c:v>5.1551975325682</c:v>
                </c:pt>
                <c:pt idx="17">
                  <c:v>5.001900426994369</c:v>
                </c:pt>
                <c:pt idx="18">
                  <c:v>4.848841489733018</c:v>
                </c:pt>
                <c:pt idx="19">
                  <c:v>4.6960111266588305</c:v>
                </c:pt>
                <c:pt idx="20">
                  <c:v>4.543400000929919</c:v>
                </c:pt>
                <c:pt idx="21">
                  <c:v>4.390999044383482</c:v>
                </c:pt>
                <c:pt idx="22">
                  <c:v>4.238799465931373</c:v>
                </c:pt>
                <c:pt idx="23">
                  <c:v>4.086792757068249</c:v>
                </c:pt>
                <c:pt idx="24">
                  <c:v>3.9349706949075696</c:v>
                </c:pt>
                <c:pt idx="25">
                  <c:v>3.7833253431207754</c:v>
                </c:pt>
                <c:pt idx="26">
                  <c:v>3.63184905110721</c:v>
                </c:pt>
                <c:pt idx="27">
                  <c:v>3.48053445168024</c:v>
                </c:pt>
                <c:pt idx="28">
                  <c:v>3.3293744575178095</c:v>
                </c:pt>
                <c:pt idx="29">
                  <c:v>3.178362256593221</c:v>
                </c:pt>
                <c:pt idx="30">
                  <c:v>3.0274913067732245</c:v>
                </c:pt>
                <c:pt idx="31">
                  <c:v>2.876755329745506</c:v>
                </c:pt>
                <c:pt idx="32">
                  <c:v>2.7261483044157795</c:v>
                </c:pt>
                <c:pt idx="33">
                  <c:v>2.5756644598953655</c:v>
                </c:pt>
                <c:pt idx="34">
                  <c:v>2.4252982681833224</c:v>
                </c:pt>
                <c:pt idx="35">
                  <c:v>2.275044436632544</c:v>
                </c:pt>
                <c:pt idx="36">
                  <c:v>2.1248979002762614</c:v>
                </c:pt>
                <c:pt idx="37">
                  <c:v>1.974853814080133</c:v>
                </c:pt>
                <c:pt idx="38">
                  <c:v>1.824907545175344</c:v>
                </c:pt>
                <c:pt idx="39">
                  <c:v>1.675054665119422</c:v>
                </c:pt>
                <c:pt idx="40">
                  <c:v>1.525290942224059</c:v>
                </c:pt>
                <c:pt idx="41">
                  <c:v>1.3756123339826827</c:v>
                </c:pt>
                <c:pt idx="42">
                  <c:v>1.2260149796248492</c:v>
                </c:pt>
                <c:pt idx="43">
                  <c:v>1.0764951928194941</c:v>
                </c:pt>
                <c:pt idx="44">
                  <c:v>0.9270494545449471</c:v>
                </c:pt>
                <c:pt idx="45">
                  <c:v>0.7776744061397284</c:v>
                </c:pt>
                <c:pt idx="46">
                  <c:v>0.6283668425450732</c:v>
                </c:pt>
                <c:pt idx="47">
                  <c:v>0.47912370574724567</c:v>
                </c:pt>
                <c:pt idx="48">
                  <c:v>0.329942078425403</c:v>
                </c:pt>
                <c:pt idx="49">
                  <c:v>0.18081917780866114</c:v>
                </c:pt>
                <c:pt idx="50">
                  <c:v>0.03175234974430364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ResultsofCalc!$M$12</c:f>
              <c:strCache>
                <c:ptCount val="1"/>
                <c:pt idx="0">
                  <c:v>bed 30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ResultsofCalc!$M$13:$M$73</c:f>
              <c:numCache>
                <c:ptCount val="61"/>
                <c:pt idx="0">
                  <c:v>13.426791425258946</c:v>
                </c:pt>
                <c:pt idx="1">
                  <c:v>13.255374268329831</c:v>
                </c:pt>
                <c:pt idx="2">
                  <c:v>13.084699921035666</c:v>
                </c:pt>
                <c:pt idx="3">
                  <c:v>12.914718185292243</c:v>
                </c:pt>
                <c:pt idx="4">
                  <c:v>12.745375880596622</c:v>
                </c:pt>
                <c:pt idx="5">
                  <c:v>12.576651751124665</c:v>
                </c:pt>
                <c:pt idx="6">
                  <c:v>12.408540398886105</c:v>
                </c:pt>
                <c:pt idx="7">
                  <c:v>12.241032140914216</c:v>
                </c:pt>
                <c:pt idx="8">
                  <c:v>12.074099836925427</c:v>
                </c:pt>
                <c:pt idx="9">
                  <c:v>11.907356513123517</c:v>
                </c:pt>
                <c:pt idx="10">
                  <c:v>11.726673185680788</c:v>
                </c:pt>
                <c:pt idx="11">
                  <c:v>11.110658064924124</c:v>
                </c:pt>
                <c:pt idx="12">
                  <c:v>8.008139577108428</c:v>
                </c:pt>
                <c:pt idx="13">
                  <c:v>5.916638413275756</c:v>
                </c:pt>
                <c:pt idx="14">
                  <c:v>5.551991237774911</c:v>
                </c:pt>
                <c:pt idx="15">
                  <c:v>5.382468416465619</c:v>
                </c:pt>
                <c:pt idx="16">
                  <c:v>5.224940778423351</c:v>
                </c:pt>
                <c:pt idx="17">
                  <c:v>5.068441324466813</c:v>
                </c:pt>
                <c:pt idx="18">
                  <c:v>4.912368015972125</c:v>
                </c:pt>
                <c:pt idx="19">
                  <c:v>4.756673856111908</c:v>
                </c:pt>
                <c:pt idx="20">
                  <c:v>4.601340308400756</c:v>
                </c:pt>
                <c:pt idx="21">
                  <c:v>4.446350824490157</c:v>
                </c:pt>
                <c:pt idx="22">
                  <c:v>4.29168958512598</c:v>
                </c:pt>
                <c:pt idx="23">
                  <c:v>4.13734143228501</c:v>
                </c:pt>
                <c:pt idx="24">
                  <c:v>3.983291851978946</c:v>
                </c:pt>
                <c:pt idx="25">
                  <c:v>3.829526957386918</c:v>
                </c:pt>
                <c:pt idx="26">
                  <c:v>3.676033470674866</c:v>
                </c:pt>
                <c:pt idx="27">
                  <c:v>3.522798703824217</c:v>
                </c:pt>
                <c:pt idx="28">
                  <c:v>3.3698105387999684</c:v>
                </c:pt>
                <c:pt idx="29">
                  <c:v>3.21705740733048</c:v>
                </c:pt>
                <c:pt idx="30">
                  <c:v>3.0645282705205608</c:v>
                </c:pt>
                <c:pt idx="31">
                  <c:v>2.9122125984774905</c:v>
                </c:pt>
                <c:pt idx="32">
                  <c:v>2.76010035009473</c:v>
                </c:pt>
                <c:pt idx="33">
                  <c:v>2.608181953108941</c:v>
                </c:pt>
                <c:pt idx="34">
                  <c:v>2.4564482845218314</c:v>
                </c:pt>
                <c:pt idx="35">
                  <c:v>2.304890651458262</c:v>
                </c:pt>
                <c:pt idx="36">
                  <c:v>2.1535007725155713</c:v>
                </c:pt>
                <c:pt idx="37">
                  <c:v>2.002270759644949</c:v>
                </c:pt>
                <c:pt idx="38">
                  <c:v>1.851193100594566</c:v>
                </c:pt>
                <c:pt idx="39">
                  <c:v>1.7002606419345256</c:v>
                </c:pt>
                <c:pt idx="40">
                  <c:v>1.5494665726759114</c:v>
                </c:pt>
                <c:pt idx="41">
                  <c:v>1.3988044084899065</c:v>
                </c:pt>
                <c:pt idx="42">
                  <c:v>1.2482679765275868</c:v>
                </c:pt>
                <c:pt idx="43">
                  <c:v>1.0978514008367608</c:v>
                </c:pt>
                <c:pt idx="44">
                  <c:v>0.9475490883688281</c:v>
                </c:pt>
                <c:pt idx="45">
                  <c:v>0.7973557155657608</c:v>
                </c:pt>
                <c:pt idx="46">
                  <c:v>0.6472662155152148</c:v>
                </c:pt>
                <c:pt idx="47">
                  <c:v>0.49727576565998516</c:v>
                </c:pt>
                <c:pt idx="48">
                  <c:v>0.34737977604678855</c:v>
                </c:pt>
                <c:pt idx="49">
                  <c:v>0.1975738780983123</c:v>
                </c:pt>
                <c:pt idx="50">
                  <c:v>0.04785391389184215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ResultsofCalc!$P$12</c:f>
              <c:strCache>
                <c:ptCount val="1"/>
                <c:pt idx="0">
                  <c:v>bed 40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ResultsofCalc!$P$13:$P$73</c:f>
              <c:numCache>
                <c:ptCount val="61"/>
                <c:pt idx="0">
                  <c:v>13.779590965246491</c:v>
                </c:pt>
                <c:pt idx="1">
                  <c:v>13.610252209669888</c:v>
                </c:pt>
                <c:pt idx="2">
                  <c:v>13.441503531634568</c:v>
                </c:pt>
                <c:pt idx="3">
                  <c:v>13.273405032861442</c:v>
                </c:pt>
                <c:pt idx="4">
                  <c:v>13.10598467457922</c:v>
                </c:pt>
                <c:pt idx="5">
                  <c:v>12.939232169962965</c:v>
                </c:pt>
                <c:pt idx="6">
                  <c:v>12.773125338527644</c:v>
                </c:pt>
                <c:pt idx="7">
                  <c:v>12.607647851930574</c:v>
                </c:pt>
                <c:pt idx="8">
                  <c:v>12.442789750767343</c:v>
                </c:pt>
                <c:pt idx="9">
                  <c:v>12.278541354212498</c:v>
                </c:pt>
                <c:pt idx="10">
                  <c:v>12.114889613011593</c:v>
                </c:pt>
                <c:pt idx="11">
                  <c:v>11.951816661102864</c:v>
                </c:pt>
                <c:pt idx="12">
                  <c:v>11.789235364617333</c:v>
                </c:pt>
                <c:pt idx="13">
                  <c:v>11.62408739861156</c:v>
                </c:pt>
                <c:pt idx="14">
                  <c:v>11.33508214754795</c:v>
                </c:pt>
                <c:pt idx="15">
                  <c:v>9.171076628531377</c:v>
                </c:pt>
                <c:pt idx="16">
                  <c:v>5.887029566351513</c:v>
                </c:pt>
                <c:pt idx="17">
                  <c:v>5.173557554498215</c:v>
                </c:pt>
                <c:pt idx="18">
                  <c:v>4.98065925748376</c:v>
                </c:pt>
                <c:pt idx="19">
                  <c:v>4.820133076696187</c:v>
                </c:pt>
                <c:pt idx="20">
                  <c:v>4.661740072097514</c:v>
                </c:pt>
                <c:pt idx="21">
                  <c:v>4.5039261715724</c:v>
                </c:pt>
                <c:pt idx="22">
                  <c:v>4.346593798803276</c:v>
                </c:pt>
                <c:pt idx="23">
                  <c:v>4.189715554310952</c:v>
                </c:pt>
                <c:pt idx="24">
                  <c:v>4.033268363067638</c:v>
                </c:pt>
                <c:pt idx="25">
                  <c:v>3.8772304755274885</c:v>
                </c:pt>
                <c:pt idx="26">
                  <c:v>3.7215812834406394</c:v>
                </c:pt>
                <c:pt idx="27">
                  <c:v>3.5663012564279972</c:v>
                </c:pt>
                <c:pt idx="28">
                  <c:v>3.4113718856886406</c:v>
                </c:pt>
                <c:pt idx="29">
                  <c:v>3.256775630372958</c:v>
                </c:pt>
                <c:pt idx="30">
                  <c:v>3.102495866458825</c:v>
                </c:pt>
                <c:pt idx="31">
                  <c:v>2.9485168380975875</c:v>
                </c:pt>
                <c:pt idx="32">
                  <c:v>2.7948236113781504</c:v>
                </c:pt>
                <c:pt idx="33">
                  <c:v>2.641402030440518</c:v>
                </c:pt>
                <c:pt idx="34">
                  <c:v>2.4882386758586175</c:v>
                </c:pt>
                <c:pt idx="35">
                  <c:v>2.335320825204622</c:v>
                </c:pt>
                <c:pt idx="36">
                  <c:v>2.1826364157029707</c:v>
                </c:pt>
                <c:pt idx="37">
                  <c:v>2.0301740088799174</c:v>
                </c:pt>
                <c:pt idx="38">
                  <c:v>1.877922757114538</c:v>
                </c:pt>
                <c:pt idx="39">
                  <c:v>1.7258723719979558</c:v>
                </c:pt>
                <c:pt idx="40">
                  <c:v>1.5740130944096238</c:v>
                </c:pt>
                <c:pt idx="41">
                  <c:v>1.422335666222084</c:v>
                </c:pt>
                <c:pt idx="42">
                  <c:v>1.2708313035486969</c:v>
                </c:pt>
                <c:pt idx="43">
                  <c:v>1.1194916714521588</c:v>
                </c:pt>
                <c:pt idx="44">
                  <c:v>0.9683088600352031</c:v>
                </c:pt>
                <c:pt idx="45">
                  <c:v>0.8172753618384034</c:v>
                </c:pt>
                <c:pt idx="46">
                  <c:v>0.666384050473621</c:v>
                </c:pt>
                <c:pt idx="47">
                  <c:v>0.5156281604252121</c:v>
                </c:pt>
                <c:pt idx="48">
                  <c:v>0.3650012679545639</c:v>
                </c:pt>
                <c:pt idx="49">
                  <c:v>0.21449727304691768</c:v>
                </c:pt>
                <c:pt idx="50">
                  <c:v>0.06411038234268873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ResultsofCalc!$S$12</c:f>
              <c:strCache>
                <c:ptCount val="1"/>
                <c:pt idx="0">
                  <c:v>bed 50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ResultsofCalc!$S$13:$S$73</c:f>
              <c:numCache>
                <c:ptCount val="61"/>
                <c:pt idx="0">
                  <c:v>14.106429923058716</c:v>
                </c:pt>
                <c:pt idx="1">
                  <c:v>13.938645679080793</c:v>
                </c:pt>
                <c:pt idx="2">
                  <c:v>13.771460672113617</c:v>
                </c:pt>
                <c:pt idx="3">
                  <c:v>13.60488801988889</c:v>
                </c:pt>
                <c:pt idx="4">
                  <c:v>13.438964544585096</c:v>
                </c:pt>
                <c:pt idx="5">
                  <c:v>13.273707376032664</c:v>
                </c:pt>
                <c:pt idx="6">
                  <c:v>13.109110118861238</c:v>
                </c:pt>
                <c:pt idx="7">
                  <c:v>12.945158038512673</c:v>
                </c:pt>
                <c:pt idx="8">
                  <c:v>12.78183946253756</c:v>
                </c:pt>
                <c:pt idx="9">
                  <c:v>12.619147058217449</c:v>
                </c:pt>
                <c:pt idx="10">
                  <c:v>12.457074225150384</c:v>
                </c:pt>
                <c:pt idx="11">
                  <c:v>12.295612362137389</c:v>
                </c:pt>
                <c:pt idx="12">
                  <c:v>12.134750457980259</c:v>
                </c:pt>
                <c:pt idx="13">
                  <c:v>11.97447567946535</c:v>
                </c:pt>
                <c:pt idx="14">
                  <c:v>11.814773133669982</c:v>
                </c:pt>
                <c:pt idx="15">
                  <c:v>11.655596018227202</c:v>
                </c:pt>
                <c:pt idx="16">
                  <c:v>11.495375469262429</c:v>
                </c:pt>
                <c:pt idx="17">
                  <c:v>11.262024910155302</c:v>
                </c:pt>
                <c:pt idx="18">
                  <c:v>9.446167210354247</c:v>
                </c:pt>
                <c:pt idx="19">
                  <c:v>5.701422149539677</c:v>
                </c:pt>
                <c:pt idx="20">
                  <c:v>4.77227019327472</c:v>
                </c:pt>
                <c:pt idx="21">
                  <c:v>4.5661635306593915</c:v>
                </c:pt>
                <c:pt idx="22">
                  <c:v>4.4038065910790865</c:v>
                </c:pt>
                <c:pt idx="23">
                  <c:v>4.244089113926161</c:v>
                </c:pt>
                <c:pt idx="24">
                  <c:v>4.085046165310868</c:v>
                </c:pt>
                <c:pt idx="25">
                  <c:v>3.9265610049840394</c:v>
                </c:pt>
                <c:pt idx="26">
                  <c:v>3.768599951030556</c:v>
                </c:pt>
                <c:pt idx="27">
                  <c:v>3.611134509532005</c:v>
                </c:pt>
                <c:pt idx="28">
                  <c:v>3.4541380251794536</c:v>
                </c:pt>
                <c:pt idx="29">
                  <c:v>3.2975854386364163</c:v>
                </c:pt>
                <c:pt idx="30">
                  <c:v>3.1414531743306413</c:v>
                </c:pt>
                <c:pt idx="31">
                  <c:v>2.9857190410930343</c:v>
                </c:pt>
                <c:pt idx="32">
                  <c:v>2.8303621405865953</c:v>
                </c:pt>
                <c:pt idx="33">
                  <c:v>2.6753627827044637</c:v>
                </c:pt>
                <c:pt idx="34">
                  <c:v>2.5207024073248374</c:v>
                </c:pt>
                <c:pt idx="35">
                  <c:v>2.3663635118729225</c:v>
                </c:pt>
                <c:pt idx="36">
                  <c:v>2.2123295841928634</c:v>
                </c:pt>
                <c:pt idx="37">
                  <c:v>2.058585040279833</c:v>
                </c:pt>
                <c:pt idx="38">
                  <c:v>1.9051151664655104</c:v>
                </c:pt>
                <c:pt idx="39">
                  <c:v>1.7519060656886736</c:v>
                </c:pt>
                <c:pt idx="40">
                  <c:v>1.5989446075173035</c:v>
                </c:pt>
                <c:pt idx="41">
                  <c:v>1.4462183816198462</c:v>
                </c:pt>
                <c:pt idx="42">
                  <c:v>1.2937156544112267</c:v>
                </c:pt>
                <c:pt idx="43">
                  <c:v>1.141425328624351</c:v>
                </c:pt>
                <c:pt idx="44">
                  <c:v>0.9893369055804454</c:v>
                </c:pt>
                <c:pt idx="45">
                  <c:v>0.8374404499518632</c:v>
                </c:pt>
                <c:pt idx="46">
                  <c:v>0.6857265568292302</c:v>
                </c:pt>
                <c:pt idx="47">
                  <c:v>0.5341863209212461</c:v>
                </c:pt>
                <c:pt idx="48">
                  <c:v>0.38281130773024885</c:v>
                </c:pt>
                <c:pt idx="49">
                  <c:v>0.2315935265599796</c:v>
                </c:pt>
                <c:pt idx="50">
                  <c:v>0.08052540522404777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ResultsofCalc!$V$12</c:f>
              <c:strCache>
                <c:ptCount val="1"/>
                <c:pt idx="0">
                  <c:v>bed 60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ResultsofCalc!$V$13:$V$73</c:f>
              <c:numCache>
                <c:ptCount val="61"/>
                <c:pt idx="0">
                  <c:v>14.412509678067007</c:v>
                </c:pt>
                <c:pt idx="1">
                  <c:v>14.245950853574257</c:v>
                </c:pt>
                <c:pt idx="2">
                  <c:v>14.079968166318576</c:v>
                </c:pt>
                <c:pt idx="3">
                  <c:v>13.914597202987336</c:v>
                </c:pt>
                <c:pt idx="4">
                  <c:v>13.74987851849856</c:v>
                </c:pt>
                <c:pt idx="5">
                  <c:v>13.585825824761281</c:v>
                </c:pt>
                <c:pt idx="6">
                  <c:v>13.422430148031314</c:v>
                </c:pt>
                <c:pt idx="7">
                  <c:v>13.25967701482646</c:v>
                </c:pt>
                <c:pt idx="8">
                  <c:v>13.097557109119593</c:v>
                </c:pt>
                <c:pt idx="9">
                  <c:v>12.93606653140164</c:v>
                </c:pt>
                <c:pt idx="10">
                  <c:v>12.775202530678209</c:v>
                </c:pt>
                <c:pt idx="11">
                  <c:v>12.614960463438969</c:v>
                </c:pt>
                <c:pt idx="12">
                  <c:v>12.455333413814946</c:v>
                </c:pt>
                <c:pt idx="13">
                  <c:v>12.296313054511113</c:v>
                </c:pt>
                <c:pt idx="14">
                  <c:v>12.137890254138524</c:v>
                </c:pt>
                <c:pt idx="15">
                  <c:v>11.980055047275934</c:v>
                </c:pt>
                <c:pt idx="16">
                  <c:v>11.822796293388276</c:v>
                </c:pt>
                <c:pt idx="17">
                  <c:v>11.666100870896637</c:v>
                </c:pt>
                <c:pt idx="18">
                  <c:v>11.509923448921462</c:v>
                </c:pt>
                <c:pt idx="19">
                  <c:v>11.352490917458454</c:v>
                </c:pt>
                <c:pt idx="20">
                  <c:v>11.10229999659421</c:v>
                </c:pt>
                <c:pt idx="21">
                  <c:v>8.923898322853521</c:v>
                </c:pt>
                <c:pt idx="22">
                  <c:v>5.125313069203621</c:v>
                </c:pt>
                <c:pt idx="23">
                  <c:v>4.334632446206629</c:v>
                </c:pt>
                <c:pt idx="24">
                  <c:v>4.1402391244177235</c:v>
                </c:pt>
                <c:pt idx="25">
                  <c:v>3.977719349108873</c:v>
                </c:pt>
                <c:pt idx="26">
                  <c:v>3.8172137145543554</c:v>
                </c:pt>
                <c:pt idx="27">
                  <c:v>3.6574027941504124</c:v>
                </c:pt>
                <c:pt idx="28">
                  <c:v>3.498198120334495</c:v>
                </c:pt>
                <c:pt idx="29">
                  <c:v>3.3395631864997197</c:v>
                </c:pt>
                <c:pt idx="30">
                  <c:v>3.181465666384313</c:v>
                </c:pt>
                <c:pt idx="31">
                  <c:v>3.0238754191181316</c:v>
                </c:pt>
                <c:pt idx="32">
                  <c:v>2.866764257478168</c:v>
                </c:pt>
                <c:pt idx="33">
                  <c:v>2.710105794964146</c:v>
                </c:pt>
                <c:pt idx="34">
                  <c:v>2.5538753092003748</c:v>
                </c:pt>
                <c:pt idx="35">
                  <c:v>2.3980496179882778</c:v>
                </c:pt>
                <c:pt idx="36">
                  <c:v>2.242606966543338</c:v>
                </c:pt>
                <c:pt idx="37">
                  <c:v>2.087526924696058</c:v>
                </c:pt>
                <c:pt idx="38">
                  <c:v>1.932790292994101</c:v>
                </c:pt>
                <c:pt idx="39">
                  <c:v>1.778379016775725</c:v>
                </c:pt>
                <c:pt idx="40">
                  <c:v>1.6242761073988377</c:v>
                </c:pt>
                <c:pt idx="41">
                  <c:v>1.4704655699083709</c:v>
                </c:pt>
                <c:pt idx="42">
                  <c:v>1.3169323365094854</c:v>
                </c:pt>
                <c:pt idx="43">
                  <c:v>1.1636622052874839</c:v>
                </c:pt>
                <c:pt idx="44">
                  <c:v>1.0106417836790307</c:v>
                </c:pt>
                <c:pt idx="45">
                  <c:v>0.8578584362546327</c:v>
                </c:pt>
                <c:pt idx="46">
                  <c:v>0.7053002364205997</c:v>
                </c:pt>
                <c:pt idx="47">
                  <c:v>0.5529559216908865</c:v>
                </c:pt>
                <c:pt idx="48">
                  <c:v>0.40081485221617574</c:v>
                </c:pt>
                <c:pt idx="49">
                  <c:v>0.24886697228997703</c:v>
                </c:pt>
                <c:pt idx="50">
                  <c:v>0.09710277458009266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ResultsofCalc!$W$12</c:f>
              <c:strCache>
                <c:ptCount val="1"/>
                <c:pt idx="0">
                  <c:v>ws 60 yr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ResultsofCalc!$C$13:$C$73</c:f>
              <c:numCache>
                <c:ptCount val="61"/>
                <c:pt idx="0">
                  <c:v>0</c:v>
                </c:pt>
                <c:pt idx="1">
                  <c:v>2000</c:v>
                </c:pt>
                <c:pt idx="2">
                  <c:v>4000</c:v>
                </c:pt>
                <c:pt idx="3">
                  <c:v>6000</c:v>
                </c:pt>
                <c:pt idx="4">
                  <c:v>8000</c:v>
                </c:pt>
                <c:pt idx="5">
                  <c:v>10000</c:v>
                </c:pt>
                <c:pt idx="6">
                  <c:v>12000</c:v>
                </c:pt>
                <c:pt idx="7">
                  <c:v>14000</c:v>
                </c:pt>
                <c:pt idx="8">
                  <c:v>16000</c:v>
                </c:pt>
                <c:pt idx="9">
                  <c:v>18000</c:v>
                </c:pt>
                <c:pt idx="10">
                  <c:v>20000</c:v>
                </c:pt>
                <c:pt idx="11">
                  <c:v>22000</c:v>
                </c:pt>
                <c:pt idx="12">
                  <c:v>24000</c:v>
                </c:pt>
                <c:pt idx="13">
                  <c:v>26000</c:v>
                </c:pt>
                <c:pt idx="14">
                  <c:v>28000</c:v>
                </c:pt>
                <c:pt idx="15">
                  <c:v>30000</c:v>
                </c:pt>
                <c:pt idx="16">
                  <c:v>32000</c:v>
                </c:pt>
                <c:pt idx="17">
                  <c:v>34000</c:v>
                </c:pt>
                <c:pt idx="18">
                  <c:v>36000</c:v>
                </c:pt>
                <c:pt idx="19">
                  <c:v>38000</c:v>
                </c:pt>
                <c:pt idx="20">
                  <c:v>40000</c:v>
                </c:pt>
                <c:pt idx="21">
                  <c:v>42000</c:v>
                </c:pt>
                <c:pt idx="22">
                  <c:v>44000</c:v>
                </c:pt>
                <c:pt idx="23">
                  <c:v>46000</c:v>
                </c:pt>
                <c:pt idx="24">
                  <c:v>48000</c:v>
                </c:pt>
                <c:pt idx="25">
                  <c:v>50000</c:v>
                </c:pt>
                <c:pt idx="26">
                  <c:v>52000</c:v>
                </c:pt>
                <c:pt idx="27">
                  <c:v>54000</c:v>
                </c:pt>
                <c:pt idx="28">
                  <c:v>56000</c:v>
                </c:pt>
                <c:pt idx="29">
                  <c:v>58000</c:v>
                </c:pt>
                <c:pt idx="30">
                  <c:v>60000</c:v>
                </c:pt>
                <c:pt idx="31">
                  <c:v>62000</c:v>
                </c:pt>
                <c:pt idx="32">
                  <c:v>64000</c:v>
                </c:pt>
                <c:pt idx="33">
                  <c:v>66000</c:v>
                </c:pt>
                <c:pt idx="34">
                  <c:v>68000</c:v>
                </c:pt>
                <c:pt idx="35">
                  <c:v>70000</c:v>
                </c:pt>
                <c:pt idx="36">
                  <c:v>72000</c:v>
                </c:pt>
                <c:pt idx="37">
                  <c:v>74000</c:v>
                </c:pt>
                <c:pt idx="38">
                  <c:v>76000</c:v>
                </c:pt>
                <c:pt idx="39">
                  <c:v>78000</c:v>
                </c:pt>
                <c:pt idx="40">
                  <c:v>80000</c:v>
                </c:pt>
                <c:pt idx="41">
                  <c:v>82000</c:v>
                </c:pt>
                <c:pt idx="42">
                  <c:v>84000</c:v>
                </c:pt>
                <c:pt idx="43">
                  <c:v>86000</c:v>
                </c:pt>
                <c:pt idx="44">
                  <c:v>88000</c:v>
                </c:pt>
                <c:pt idx="45">
                  <c:v>90000</c:v>
                </c:pt>
                <c:pt idx="46">
                  <c:v>92000</c:v>
                </c:pt>
                <c:pt idx="47">
                  <c:v>94000</c:v>
                </c:pt>
                <c:pt idx="48">
                  <c:v>96000</c:v>
                </c:pt>
                <c:pt idx="49">
                  <c:v>98000</c:v>
                </c:pt>
                <c:pt idx="50">
                  <c:v>100000</c:v>
                </c:pt>
              </c:numCache>
            </c:numRef>
          </c:xVal>
          <c:yVal>
            <c:numRef>
              <c:f>ResultsofCalc!$W$13:$W$73</c:f>
              <c:numCache>
                <c:ptCount val="61"/>
                <c:pt idx="0">
                  <c:v>23.326107151647882</c:v>
                </c:pt>
                <c:pt idx="1">
                  <c:v>23.18001711501858</c:v>
                </c:pt>
                <c:pt idx="2">
                  <c:v>23.03494461499193</c:v>
                </c:pt>
                <c:pt idx="3">
                  <c:v>22.89090061193296</c:v>
                </c:pt>
                <c:pt idx="4">
                  <c:v>22.747894165770628</c:v>
                </c:pt>
                <c:pt idx="5">
                  <c:v>22.60593337442094</c:v>
                </c:pt>
                <c:pt idx="6">
                  <c:v>22.465026501378926</c:v>
                </c:pt>
                <c:pt idx="7">
                  <c:v>22.325182410606196</c:v>
                </c:pt>
                <c:pt idx="8">
                  <c:v>22.18641042014655</c:v>
                </c:pt>
                <c:pt idx="9">
                  <c:v>22.04872003395019</c:v>
                </c:pt>
                <c:pt idx="10">
                  <c:v>21.912120826842504</c:v>
                </c:pt>
                <c:pt idx="11">
                  <c:v>21.776622482122495</c:v>
                </c:pt>
                <c:pt idx="12">
                  <c:v>21.642234871431345</c:v>
                </c:pt>
                <c:pt idx="13">
                  <c:v>21.50896810554807</c:v>
                </c:pt>
                <c:pt idx="14">
                  <c:v>21.376832553242586</c:v>
                </c:pt>
                <c:pt idx="15">
                  <c:v>21.245838853180736</c:v>
                </c:pt>
                <c:pt idx="16">
                  <c:v>21.115997935483612</c:v>
                </c:pt>
                <c:pt idx="17">
                  <c:v>20.987321071060755</c:v>
                </c:pt>
                <c:pt idx="18">
                  <c:v>20.859820938623876</c:v>
                </c:pt>
                <c:pt idx="19">
                  <c:v>20.733569133084394</c:v>
                </c:pt>
                <c:pt idx="20">
                  <c:v>20.611589765688016</c:v>
                </c:pt>
                <c:pt idx="21">
                  <c:v>20.536815472616894</c:v>
                </c:pt>
                <c:pt idx="22">
                  <c:v>20.506770037184843</c:v>
                </c:pt>
                <c:pt idx="23">
                  <c:v>20.482120961974474</c:v>
                </c:pt>
                <c:pt idx="24">
                  <c:v>20.45820426677333</c:v>
                </c:pt>
                <c:pt idx="25">
                  <c:v>20.434888199590866</c:v>
                </c:pt>
                <c:pt idx="26">
                  <c:v>20.412150269142913</c:v>
                </c:pt>
                <c:pt idx="27">
                  <c:v>20.389971141349157</c:v>
                </c:pt>
                <c:pt idx="28">
                  <c:v>20.36833240682004</c:v>
                </c:pt>
                <c:pt idx="29">
                  <c:v>20.34721647647337</c:v>
                </c:pt>
                <c:pt idx="30">
                  <c:v>20.3266065302363</c:v>
                </c:pt>
                <c:pt idx="31">
                  <c:v>20.30648647055283</c:v>
                </c:pt>
                <c:pt idx="32">
                  <c:v>20.28684087969637</c:v>
                </c:pt>
                <c:pt idx="33">
                  <c:v>20.267654980512145</c:v>
                </c:pt>
                <c:pt idx="34">
                  <c:v>20.24891460023934</c:v>
                </c:pt>
                <c:pt idx="35">
                  <c:v>20.230606137103877</c:v>
                </c:pt>
                <c:pt idx="36">
                  <c:v>20.212716529409708</c:v>
                </c:pt>
                <c:pt idx="37">
                  <c:v>20.195233226888583</c:v>
                </c:pt>
                <c:pt idx="38">
                  <c:v>20.178144164096075</c:v>
                </c:pt>
                <c:pt idx="39">
                  <c:v>20.16143773566558</c:v>
                </c:pt>
                <c:pt idx="40">
                  <c:v>20.145102773253043</c:v>
                </c:pt>
                <c:pt idx="41">
                  <c:v>20.129128524023248</c:v>
                </c:pt>
                <c:pt idx="42">
                  <c:v>20.11350463054465</c:v>
                </c:pt>
                <c:pt idx="43">
                  <c:v>20.098221111973483</c:v>
                </c:pt>
                <c:pt idx="44">
                  <c:v>20.083268346420358</c:v>
                </c:pt>
                <c:pt idx="45">
                  <c:v>20.068637054403204</c:v>
                </c:pt>
                <c:pt idx="46">
                  <c:v>20.054318283300116</c:v>
                </c:pt>
                <c:pt idx="47">
                  <c:v>20.040303392723924</c:v>
                </c:pt>
                <c:pt idx="48">
                  <c:v>20.026584040747966</c:v>
                </c:pt>
                <c:pt idx="49">
                  <c:v>20.013152170919124</c:v>
                </c:pt>
                <c:pt idx="50">
                  <c:v>20</c:v>
                </c:pt>
              </c:numCache>
            </c:numRef>
          </c:yVal>
          <c:smooth val="0"/>
        </c:ser>
        <c:axId val="24563721"/>
        <c:axId val="19746898"/>
      </c:scatterChart>
      <c:valAx>
        <c:axId val="24563721"/>
        <c:scaling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Distance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19746898"/>
        <c:crosses val="autoZero"/>
        <c:crossBetween val="midCat"/>
        <c:dispUnits/>
      </c:valAx>
      <c:valAx>
        <c:axId val="19746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"/>
                    <a:ea typeface="Arial"/>
                    <a:cs typeface="Arial"/>
                  </a:rPr>
                  <a:t>Elevation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0" i="0" u="none" baseline="0"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B2:B8"/>
  <sheetViews>
    <sheetView workbookViewId="0" topLeftCell="A1">
      <selection activeCell="A1" sqref="A1"/>
    </sheetView>
  </sheetViews>
  <sheetFormatPr defaultColWidth="8.8515625" defaultRowHeight="12.75"/>
  <cols>
    <col min="1" max="16384" width="8.8515625" style="2" customWidth="1"/>
  </cols>
  <sheetData>
    <row r="2" ht="17.25">
      <c r="B2" s="2" t="s">
        <v>46</v>
      </c>
    </row>
    <row r="3" ht="17.25">
      <c r="B3" s="10" t="s">
        <v>47</v>
      </c>
    </row>
    <row r="4" ht="17.25">
      <c r="B4" s="2" t="s">
        <v>48</v>
      </c>
    </row>
    <row r="5" ht="17.25">
      <c r="B5" s="2" t="s">
        <v>49</v>
      </c>
    </row>
    <row r="7" ht="17.25">
      <c r="B7" s="2" t="s">
        <v>50</v>
      </c>
    </row>
    <row r="8" ht="17.25">
      <c r="B8" s="2" t="s">
        <v>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R38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3" customWidth="1"/>
    <col min="4" max="4" width="11.28125" style="3" customWidth="1"/>
    <col min="5" max="17" width="9.140625" style="3" customWidth="1"/>
    <col min="18" max="18" width="10.421875" style="3" customWidth="1"/>
    <col min="19" max="16384" width="9.140625" style="3" customWidth="1"/>
  </cols>
  <sheetData>
    <row r="2" spans="3:17" ht="15">
      <c r="C2" s="4" t="s">
        <v>67</v>
      </c>
      <c r="Q2" s="5" t="s">
        <v>74</v>
      </c>
    </row>
    <row r="3" spans="17:18" ht="15">
      <c r="Q3" s="3" t="s">
        <v>68</v>
      </c>
      <c r="R3" s="12">
        <f>(1/D10)^2*D12/0.05/SQRT(AuxiliaryParameter!D5*9.81*(D8/1000))/(D8/1000)</f>
        <v>3.2081704910766566</v>
      </c>
    </row>
    <row r="4" spans="3:18" ht="15">
      <c r="C4" s="4" t="s">
        <v>0</v>
      </c>
      <c r="R4" s="12">
        <f>R3^(2/5)</f>
        <v>1.5940538036806504</v>
      </c>
    </row>
    <row r="5" spans="3:18" ht="15">
      <c r="C5" s="5" t="s">
        <v>1</v>
      </c>
      <c r="Q5" s="3" t="s">
        <v>69</v>
      </c>
      <c r="R5" s="12">
        <f>SQRT(((1/D10)^2)*(D6^2)/R4/(AuxiliaryParameter!D5*9.81*(Calculator!D8/1000)))</f>
        <v>8.893526351600624</v>
      </c>
    </row>
    <row r="6" spans="2:18" ht="18.75">
      <c r="B6" s="3" t="s">
        <v>65</v>
      </c>
      <c r="C6" s="3" t="s">
        <v>53</v>
      </c>
      <c r="D6" s="14">
        <v>10</v>
      </c>
      <c r="E6" s="3" t="s">
        <v>72</v>
      </c>
      <c r="F6" s="3" t="s">
        <v>2</v>
      </c>
      <c r="I6" s="3" t="s">
        <v>62</v>
      </c>
      <c r="M6" s="6"/>
      <c r="Q6" s="3" t="s">
        <v>135</v>
      </c>
      <c r="R6" s="12">
        <f>SQRT(AuxiliaryParameter!D5*9.81*(D8/1000))*(D8/1000)*0.05/(1/Calculator!D10)^2*((D14*D11/AuxiliaryParameter!D5/(D8/1000)))^2.5</f>
        <v>0.0004996000969665997</v>
      </c>
    </row>
    <row r="7" spans="2:9" ht="18">
      <c r="B7" s="3" t="s">
        <v>3</v>
      </c>
      <c r="C7" s="3" t="s">
        <v>39</v>
      </c>
      <c r="D7" s="14">
        <v>0.2</v>
      </c>
      <c r="F7" s="3" t="s">
        <v>4</v>
      </c>
      <c r="I7" s="3" t="s">
        <v>6</v>
      </c>
    </row>
    <row r="8" spans="2:13" ht="15">
      <c r="B8" s="3" t="s">
        <v>7</v>
      </c>
      <c r="C8" s="3" t="s">
        <v>8</v>
      </c>
      <c r="D8" s="14">
        <v>0.25</v>
      </c>
      <c r="E8" s="3" t="s">
        <v>9</v>
      </c>
      <c r="F8" s="3" t="s">
        <v>10</v>
      </c>
      <c r="I8" s="3" t="s">
        <v>63</v>
      </c>
      <c r="M8" s="11"/>
    </row>
    <row r="9" spans="2:9" ht="18">
      <c r="B9" s="3" t="s">
        <v>11</v>
      </c>
      <c r="C9" s="7" t="s">
        <v>38</v>
      </c>
      <c r="D9" s="14">
        <v>0.4</v>
      </c>
      <c r="F9" s="3" t="s">
        <v>12</v>
      </c>
      <c r="I9" s="3" t="s">
        <v>64</v>
      </c>
    </row>
    <row r="10" spans="2:6" ht="15">
      <c r="B10" s="3" t="s">
        <v>55</v>
      </c>
      <c r="C10" s="3" t="s">
        <v>52</v>
      </c>
      <c r="D10" s="14">
        <v>14</v>
      </c>
      <c r="F10" s="3" t="s">
        <v>56</v>
      </c>
    </row>
    <row r="11" spans="2:6" ht="18">
      <c r="B11" s="3" t="s">
        <v>61</v>
      </c>
      <c r="C11" s="3" t="s">
        <v>108</v>
      </c>
      <c r="D11" s="17">
        <v>7.39E-05</v>
      </c>
      <c r="F11" s="3" t="s">
        <v>132</v>
      </c>
    </row>
    <row r="12" spans="2:6" ht="18.75">
      <c r="B12" s="3" t="s">
        <v>57</v>
      </c>
      <c r="C12" s="3" t="s">
        <v>54</v>
      </c>
      <c r="D12" s="13">
        <v>0.0005</v>
      </c>
      <c r="E12" s="3" t="s">
        <v>72</v>
      </c>
      <c r="F12" s="3" t="s">
        <v>113</v>
      </c>
    </row>
    <row r="13" spans="3:6" ht="18.75">
      <c r="C13" s="3" t="s">
        <v>133</v>
      </c>
      <c r="D13" s="21">
        <f>R6</f>
        <v>0.0004996000969665997</v>
      </c>
      <c r="E13" s="3" t="s">
        <v>72</v>
      </c>
      <c r="F13" s="3" t="s">
        <v>134</v>
      </c>
    </row>
    <row r="14" spans="3:6" ht="18">
      <c r="C14" s="3" t="s">
        <v>109</v>
      </c>
      <c r="D14" s="11">
        <f>((1/D10)^2*D6^2/9.81/D11)^(1/3)</f>
        <v>8.894949653959259</v>
      </c>
      <c r="E14" s="3" t="s">
        <v>5</v>
      </c>
      <c r="F14" s="3" t="s">
        <v>70</v>
      </c>
    </row>
    <row r="15" spans="3:6" ht="18">
      <c r="C15" s="3" t="s">
        <v>110</v>
      </c>
      <c r="D15" s="18">
        <f>(1/D10)^2*D6^2/9.81/D16^3</f>
        <v>7.393548610781655E-05</v>
      </c>
      <c r="F15" s="3" t="s">
        <v>82</v>
      </c>
    </row>
    <row r="16" spans="3:6" ht="18">
      <c r="C16" s="3" t="s">
        <v>111</v>
      </c>
      <c r="D16" s="11">
        <f>R5</f>
        <v>8.893526351600624</v>
      </c>
      <c r="E16" s="3" t="s">
        <v>5</v>
      </c>
      <c r="F16" s="3" t="s">
        <v>81</v>
      </c>
    </row>
    <row r="18" spans="2:6" ht="18">
      <c r="B18" s="3" t="s">
        <v>59</v>
      </c>
      <c r="C18" s="7" t="s">
        <v>58</v>
      </c>
      <c r="D18" s="14">
        <v>20</v>
      </c>
      <c r="E18" s="3" t="s">
        <v>5</v>
      </c>
      <c r="F18" s="8" t="s">
        <v>66</v>
      </c>
    </row>
    <row r="19" spans="3:6" ht="18">
      <c r="C19" s="5"/>
      <c r="F19" s="5" t="s">
        <v>71</v>
      </c>
    </row>
    <row r="20" spans="3:11" ht="15">
      <c r="C20" s="3" t="s">
        <v>13</v>
      </c>
      <c r="D20" s="6">
        <v>100000</v>
      </c>
      <c r="E20" s="3" t="s">
        <v>5</v>
      </c>
      <c r="F20" s="3" t="s">
        <v>14</v>
      </c>
      <c r="K20" s="5" t="s">
        <v>45</v>
      </c>
    </row>
    <row r="21" spans="2:6" ht="15">
      <c r="B21" s="3" t="s">
        <v>96</v>
      </c>
      <c r="C21" s="7" t="s">
        <v>97</v>
      </c>
      <c r="D21" s="6">
        <v>0.1</v>
      </c>
      <c r="E21" s="3" t="s">
        <v>22</v>
      </c>
      <c r="F21" s="3" t="s">
        <v>23</v>
      </c>
    </row>
    <row r="22" spans="3:5" ht="15">
      <c r="C22" s="3" t="s">
        <v>15</v>
      </c>
      <c r="D22" s="6">
        <v>100</v>
      </c>
      <c r="E22" s="3" t="s">
        <v>16</v>
      </c>
    </row>
    <row r="23" spans="3:5" ht="15">
      <c r="C23" s="3" t="s">
        <v>17</v>
      </c>
      <c r="D23" s="6">
        <v>6</v>
      </c>
      <c r="E23" s="3" t="s">
        <v>18</v>
      </c>
    </row>
    <row r="24" spans="3:5" ht="15">
      <c r="C24" s="3" t="s">
        <v>112</v>
      </c>
      <c r="D24" s="6">
        <v>50</v>
      </c>
      <c r="E24" s="3" t="s">
        <v>21</v>
      </c>
    </row>
    <row r="25" spans="2:5" ht="18">
      <c r="B25" s="3" t="s">
        <v>24</v>
      </c>
      <c r="C25" s="3" t="s">
        <v>95</v>
      </c>
      <c r="D25" s="6">
        <v>1</v>
      </c>
      <c r="E25" s="3" t="s">
        <v>73</v>
      </c>
    </row>
    <row r="26" ht="15">
      <c r="C26" s="4"/>
    </row>
    <row r="27" spans="3:6" ht="15">
      <c r="C27" s="7" t="s">
        <v>98</v>
      </c>
      <c r="D27" s="11">
        <f>D20/D24</f>
        <v>2000</v>
      </c>
      <c r="E27" s="3" t="s">
        <v>5</v>
      </c>
      <c r="F27" s="3" t="s">
        <v>19</v>
      </c>
    </row>
    <row r="28" spans="3:7" ht="15">
      <c r="C28" s="3" t="s">
        <v>25</v>
      </c>
      <c r="F28" s="11">
        <f>D23*D22*D21</f>
        <v>60</v>
      </c>
      <c r="G28" s="3" t="s">
        <v>26</v>
      </c>
    </row>
    <row r="37" ht="15">
      <c r="C37" s="7"/>
    </row>
    <row r="38" ht="15">
      <c r="C38" s="7"/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E9"/>
  <sheetViews>
    <sheetView workbookViewId="0" topLeftCell="A1">
      <selection activeCell="F21" sqref="F21"/>
    </sheetView>
  </sheetViews>
  <sheetFormatPr defaultColWidth="9.140625" defaultRowHeight="12.75"/>
  <cols>
    <col min="1" max="16384" width="9.140625" style="3" customWidth="1"/>
  </cols>
  <sheetData>
    <row r="2" ht="20.25">
      <c r="C2" s="1" t="s">
        <v>27</v>
      </c>
    </row>
    <row r="5" spans="2:5" ht="15">
      <c r="B5" s="3" t="s">
        <v>28</v>
      </c>
      <c r="C5" s="4" t="s">
        <v>29</v>
      </c>
      <c r="D5" s="6">
        <v>1.65</v>
      </c>
      <c r="E5" s="3" t="s">
        <v>30</v>
      </c>
    </row>
    <row r="6" ht="15">
      <c r="C6" s="7"/>
    </row>
    <row r="8" ht="15">
      <c r="C8" s="7"/>
    </row>
    <row r="9" spans="3:5" ht="15">
      <c r="C9" s="7"/>
      <c r="E9" s="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O15"/>
  <sheetViews>
    <sheetView workbookViewId="0" topLeftCell="A1">
      <selection activeCell="F17" sqref="F17"/>
    </sheetView>
  </sheetViews>
  <sheetFormatPr defaultColWidth="9.140625" defaultRowHeight="12.75"/>
  <cols>
    <col min="1" max="3" width="8.8515625" style="2" customWidth="1"/>
    <col min="4" max="4" width="17.57421875" style="2" bestFit="1" customWidth="1"/>
    <col min="5" max="5" width="11.57421875" style="2" customWidth="1"/>
    <col min="6" max="6" width="16.00390625" style="2" bestFit="1" customWidth="1"/>
    <col min="7" max="16384" width="8.8515625" style="2" customWidth="1"/>
  </cols>
  <sheetData>
    <row r="2" ht="21">
      <c r="B2" s="2" t="s">
        <v>94</v>
      </c>
    </row>
    <row r="3" ht="19.5">
      <c r="C3" s="2" t="s">
        <v>83</v>
      </c>
    </row>
    <row r="4" spans="11:15" ht="17.25">
      <c r="K4" s="3" t="s">
        <v>87</v>
      </c>
      <c r="L4" s="3"/>
      <c r="M4" s="3"/>
      <c r="N4" s="3"/>
      <c r="O4" s="6"/>
    </row>
    <row r="5" spans="3:15" ht="19.5">
      <c r="C5" s="2" t="s">
        <v>84</v>
      </c>
      <c r="D5" s="15">
        <v>240</v>
      </c>
      <c r="E5" s="2" t="s">
        <v>5</v>
      </c>
      <c r="F5" s="2" t="s">
        <v>91</v>
      </c>
      <c r="K5" s="3" t="s">
        <v>88</v>
      </c>
      <c r="L5" s="3"/>
      <c r="M5" s="3"/>
      <c r="N5" s="3"/>
      <c r="O5" s="3"/>
    </row>
    <row r="6" spans="11:15" ht="17.25">
      <c r="K6" s="3" t="s">
        <v>63</v>
      </c>
      <c r="L6" s="3"/>
      <c r="M6" s="3"/>
      <c r="N6" s="3"/>
      <c r="O6" s="11"/>
    </row>
    <row r="7" spans="3:11" ht="21">
      <c r="C7" s="2" t="s">
        <v>85</v>
      </c>
      <c r="D7" s="11">
        <f>D5*Calculator!D6</f>
        <v>2400</v>
      </c>
      <c r="E7" s="2" t="s">
        <v>89</v>
      </c>
      <c r="F7" s="2" t="s">
        <v>92</v>
      </c>
      <c r="K7" s="3" t="s">
        <v>64</v>
      </c>
    </row>
    <row r="8" spans="3:13" ht="19.5">
      <c r="C8" s="2" t="s">
        <v>86</v>
      </c>
      <c r="D8" s="16">
        <f>D5*Calculator!D12*Calculator!D7*60*60*24*365.25*(1+AuxiliaryParameter!D5)</f>
        <v>2007063.36</v>
      </c>
      <c r="E8" s="2" t="s">
        <v>90</v>
      </c>
      <c r="F8" s="2" t="s">
        <v>93</v>
      </c>
      <c r="J8" s="3"/>
      <c r="K8" s="3"/>
      <c r="L8" s="3"/>
      <c r="M8" s="3"/>
    </row>
    <row r="14" ht="17.25">
      <c r="F14" s="19"/>
    </row>
    <row r="15" ht="17.25">
      <c r="F15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2:X63"/>
  <sheetViews>
    <sheetView workbookViewId="0" topLeftCell="A1">
      <selection activeCell="A1" sqref="A1"/>
    </sheetView>
  </sheetViews>
  <sheetFormatPr defaultColWidth="9.140625" defaultRowHeight="12.75"/>
  <sheetData>
    <row r="2" spans="2:5" ht="12.75">
      <c r="B2" t="s">
        <v>31</v>
      </c>
      <c r="E2" t="s">
        <v>37</v>
      </c>
    </row>
    <row r="9" spans="2:8" ht="12.75">
      <c r="B9" t="s">
        <v>32</v>
      </c>
      <c r="G9">
        <v>20</v>
      </c>
      <c r="H9" t="s">
        <v>5</v>
      </c>
    </row>
    <row r="11" spans="3:24" ht="12.75">
      <c r="C11" t="s">
        <v>33</v>
      </c>
      <c r="D11" t="s">
        <v>34</v>
      </c>
      <c r="E11" t="s">
        <v>35</v>
      </c>
      <c r="F11" t="s">
        <v>36</v>
      </c>
      <c r="G11" t="s">
        <v>34</v>
      </c>
      <c r="H11" t="s">
        <v>35</v>
      </c>
      <c r="I11" t="s">
        <v>36</v>
      </c>
      <c r="J11" t="s">
        <v>34</v>
      </c>
      <c r="K11" t="s">
        <v>35</v>
      </c>
      <c r="L11" t="s">
        <v>36</v>
      </c>
      <c r="M11" t="s">
        <v>34</v>
      </c>
      <c r="N11" t="s">
        <v>35</v>
      </c>
      <c r="O11" t="s">
        <v>36</v>
      </c>
      <c r="P11" t="s">
        <v>34</v>
      </c>
      <c r="Q11" t="s">
        <v>35</v>
      </c>
      <c r="R11" t="s">
        <v>36</v>
      </c>
      <c r="S11" t="s">
        <v>34</v>
      </c>
      <c r="T11" t="s">
        <v>35</v>
      </c>
      <c r="U11" t="s">
        <v>36</v>
      </c>
      <c r="V11" t="s">
        <v>34</v>
      </c>
      <c r="W11" t="s">
        <v>35</v>
      </c>
      <c r="X11" t="s">
        <v>36</v>
      </c>
    </row>
    <row r="12" spans="2:24" ht="12.75">
      <c r="B12" t="s">
        <v>40</v>
      </c>
      <c r="C12" t="s">
        <v>41</v>
      </c>
      <c r="D12" t="s">
        <v>42</v>
      </c>
      <c r="E12" t="s">
        <v>43</v>
      </c>
      <c r="F12" t="s">
        <v>44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119</v>
      </c>
      <c r="M12" t="s">
        <v>120</v>
      </c>
      <c r="N12" t="s">
        <v>121</v>
      </c>
      <c r="O12" t="s">
        <v>122</v>
      </c>
      <c r="P12" t="s">
        <v>123</v>
      </c>
      <c r="Q12" t="s">
        <v>124</v>
      </c>
      <c r="R12" t="s">
        <v>125</v>
      </c>
      <c r="S12" t="s">
        <v>126</v>
      </c>
      <c r="T12" t="s">
        <v>127</v>
      </c>
      <c r="U12" t="s">
        <v>128</v>
      </c>
      <c r="V12" t="s">
        <v>129</v>
      </c>
      <c r="W12" t="s">
        <v>130</v>
      </c>
      <c r="X12" t="s">
        <v>131</v>
      </c>
    </row>
    <row r="13" spans="2:24" ht="12.75">
      <c r="B13">
        <v>1</v>
      </c>
      <c r="C13">
        <v>0</v>
      </c>
      <c r="D13">
        <v>7.39</v>
      </c>
      <c r="E13">
        <v>21.16620954592789</v>
      </c>
      <c r="F13">
        <v>13.776209545927891</v>
      </c>
      <c r="G13">
        <v>12.608699278659216</v>
      </c>
      <c r="H13">
        <v>21.533533313985117</v>
      </c>
      <c r="I13">
        <v>8.924834035325901</v>
      </c>
      <c r="J13">
        <v>13.040437087471178</v>
      </c>
      <c r="K13">
        <v>21.96153339637395</v>
      </c>
      <c r="L13">
        <v>8.921096308902776</v>
      </c>
      <c r="M13">
        <v>13.426791425258946</v>
      </c>
      <c r="N13">
        <v>22.345527015755764</v>
      </c>
      <c r="O13">
        <v>8.918735590496816</v>
      </c>
      <c r="P13">
        <v>13.779590965246491</v>
      </c>
      <c r="Q13">
        <v>22.696046632004276</v>
      </c>
      <c r="R13">
        <v>8.916455666757782</v>
      </c>
      <c r="S13">
        <v>14.106429923058716</v>
      </c>
      <c r="T13">
        <v>23.021368425984228</v>
      </c>
      <c r="U13">
        <v>8.914938502925514</v>
      </c>
      <c r="V13">
        <v>14.412509678067007</v>
      </c>
      <c r="W13">
        <v>23.326107151647882</v>
      </c>
      <c r="X13">
        <v>8.913597473580873</v>
      </c>
    </row>
    <row r="14" spans="2:24" ht="12.75">
      <c r="B14">
        <v>2</v>
      </c>
      <c r="C14">
        <v>2000</v>
      </c>
      <c r="D14">
        <v>7.2421999999999995</v>
      </c>
      <c r="E14">
        <v>21.127306869396502</v>
      </c>
      <c r="F14">
        <v>13.885106869396502</v>
      </c>
      <c r="G14">
        <v>12.430958988063171</v>
      </c>
      <c r="H14">
        <v>21.388455930357395</v>
      </c>
      <c r="I14">
        <v>8.957496942294226</v>
      </c>
      <c r="J14">
        <v>12.866558879934065</v>
      </c>
      <c r="K14">
        <v>21.816114597436474</v>
      </c>
      <c r="L14">
        <v>8.949555717502408</v>
      </c>
      <c r="M14">
        <v>13.255374268329831</v>
      </c>
      <c r="N14">
        <v>22.199891159943913</v>
      </c>
      <c r="O14">
        <v>8.944516891614082</v>
      </c>
      <c r="P14">
        <v>13.610252209669888</v>
      </c>
      <c r="Q14">
        <v>22.550212541734613</v>
      </c>
      <c r="R14">
        <v>8.939960332064725</v>
      </c>
      <c r="S14">
        <v>13.938645679080793</v>
      </c>
      <c r="T14">
        <v>22.87539542568112</v>
      </c>
      <c r="U14">
        <v>8.936749746600327</v>
      </c>
      <c r="V14">
        <v>14.245950853574257</v>
      </c>
      <c r="W14">
        <v>23.18001711501858</v>
      </c>
      <c r="X14">
        <v>8.93406626144432</v>
      </c>
    </row>
    <row r="15" spans="2:24" ht="12.75">
      <c r="B15">
        <v>3</v>
      </c>
      <c r="C15">
        <v>4000</v>
      </c>
      <c r="D15">
        <v>7.094399999999999</v>
      </c>
      <c r="E15">
        <v>21.089316041711538</v>
      </c>
      <c r="F15">
        <v>13.994916041711539</v>
      </c>
      <c r="G15">
        <v>12.24642302453582</v>
      </c>
      <c r="H15">
        <v>21.245281374668266</v>
      </c>
      <c r="I15">
        <v>8.998858350132444</v>
      </c>
      <c r="J15">
        <v>12.693267525352208</v>
      </c>
      <c r="K15">
        <v>21.672107723109228</v>
      </c>
      <c r="L15">
        <v>8.97884019775702</v>
      </c>
      <c r="M15">
        <v>13.084699921035666</v>
      </c>
      <c r="N15">
        <v>22.055529428648548</v>
      </c>
      <c r="O15">
        <v>8.97082950761288</v>
      </c>
      <c r="P15">
        <v>13.441503531634568</v>
      </c>
      <c r="Q15">
        <v>22.405546183861695</v>
      </c>
      <c r="R15">
        <v>8.964042652227125</v>
      </c>
      <c r="S15">
        <v>13.771460672113617</v>
      </c>
      <c r="T15">
        <v>22.73050578758896</v>
      </c>
      <c r="U15">
        <v>8.959045115475343</v>
      </c>
      <c r="V15">
        <v>14.079968166318576</v>
      </c>
      <c r="W15">
        <v>23.03494461499193</v>
      </c>
      <c r="X15">
        <v>8.954976448673355</v>
      </c>
    </row>
    <row r="16" spans="2:24" ht="12.75">
      <c r="B16">
        <v>4</v>
      </c>
      <c r="C16">
        <v>6000</v>
      </c>
      <c r="D16">
        <v>6.9466</v>
      </c>
      <c r="E16">
        <v>21.052215903244438</v>
      </c>
      <c r="F16">
        <v>14.105615903244436</v>
      </c>
      <c r="G16">
        <v>11.852131334283163</v>
      </c>
      <c r="H16">
        <v>21.11176075624614</v>
      </c>
      <c r="I16">
        <v>9.259629421962977</v>
      </c>
      <c r="J16">
        <v>12.520619265799102</v>
      </c>
      <c r="K16">
        <v>21.52953253847496</v>
      </c>
      <c r="L16">
        <v>9.00891327267586</v>
      </c>
      <c r="M16">
        <v>12.914718185292243</v>
      </c>
      <c r="N16">
        <v>21.912454792492802</v>
      </c>
      <c r="O16">
        <v>8.99773660720056</v>
      </c>
      <c r="P16">
        <v>13.273405032861442</v>
      </c>
      <c r="Q16">
        <v>22.26206114479268</v>
      </c>
      <c r="R16">
        <v>8.988656111931236</v>
      </c>
      <c r="S16">
        <v>13.60488801988889</v>
      </c>
      <c r="T16">
        <v>22.58671212374219</v>
      </c>
      <c r="U16">
        <v>8.981824103853297</v>
      </c>
      <c r="V16">
        <v>13.914597202987336</v>
      </c>
      <c r="W16">
        <v>22.89090061193296</v>
      </c>
      <c r="X16">
        <v>8.976303408945624</v>
      </c>
    </row>
    <row r="17" spans="2:24" ht="12.75">
      <c r="B17">
        <v>5</v>
      </c>
      <c r="C17">
        <v>8000</v>
      </c>
      <c r="D17">
        <v>6.7988</v>
      </c>
      <c r="E17">
        <v>21.015985560647994</v>
      </c>
      <c r="F17">
        <v>14.217185560647994</v>
      </c>
      <c r="G17">
        <v>9.6239906784426</v>
      </c>
      <c r="H17">
        <v>21.031896518126278</v>
      </c>
      <c r="I17">
        <v>11.407905839683677</v>
      </c>
      <c r="J17">
        <v>12.348592998389753</v>
      </c>
      <c r="K17">
        <v>21.388408710756636</v>
      </c>
      <c r="L17">
        <v>9.039815712366885</v>
      </c>
      <c r="M17">
        <v>12.745375880596622</v>
      </c>
      <c r="N17">
        <v>21.770682641429424</v>
      </c>
      <c r="O17">
        <v>9.025306760832803</v>
      </c>
      <c r="P17">
        <v>13.10598467457922</v>
      </c>
      <c r="Q17">
        <v>22.11976924137352</v>
      </c>
      <c r="R17">
        <v>9.013784566794296</v>
      </c>
      <c r="S17">
        <v>13.438964544585096</v>
      </c>
      <c r="T17">
        <v>22.444025516085972</v>
      </c>
      <c r="U17">
        <v>9.005060971500876</v>
      </c>
      <c r="V17">
        <v>13.74987851849856</v>
      </c>
      <c r="W17">
        <v>22.747894165770628</v>
      </c>
      <c r="X17">
        <v>8.998015647272068</v>
      </c>
    </row>
    <row r="18" spans="2:24" ht="12.75">
      <c r="B18">
        <v>6</v>
      </c>
      <c r="C18">
        <v>10000</v>
      </c>
      <c r="D18">
        <v>6.651</v>
      </c>
      <c r="E18">
        <v>20.98060440478794</v>
      </c>
      <c r="F18">
        <v>14.329604404787942</v>
      </c>
      <c r="G18">
        <v>7.167096074617541</v>
      </c>
      <c r="H18">
        <v>20.990023660124685</v>
      </c>
      <c r="I18">
        <v>13.822927585507141</v>
      </c>
      <c r="J18">
        <v>12.17700314718014</v>
      </c>
      <c r="K18">
        <v>21.24876274206634</v>
      </c>
      <c r="L18">
        <v>9.071759594886199</v>
      </c>
      <c r="M18">
        <v>12.576651751124665</v>
      </c>
      <c r="N18">
        <v>21.63022957035149</v>
      </c>
      <c r="O18">
        <v>9.053577819226826</v>
      </c>
      <c r="P18">
        <v>12.939232169962965</v>
      </c>
      <c r="Q18">
        <v>21.978682289512314</v>
      </c>
      <c r="R18">
        <v>9.039450119549349</v>
      </c>
      <c r="S18">
        <v>13.273707376032664</v>
      </c>
      <c r="T18">
        <v>22.302455976330542</v>
      </c>
      <c r="U18">
        <v>9.028748600297877</v>
      </c>
      <c r="V18">
        <v>13.585825824761281</v>
      </c>
      <c r="W18">
        <v>22.60593337442094</v>
      </c>
      <c r="X18">
        <v>9.020107549659658</v>
      </c>
    </row>
    <row r="19" spans="2:24" ht="12.75">
      <c r="B19">
        <v>7</v>
      </c>
      <c r="C19">
        <v>12000</v>
      </c>
      <c r="D19">
        <v>6.5032</v>
      </c>
      <c r="E19">
        <v>20.946052126648624</v>
      </c>
      <c r="F19">
        <v>14.442852126648623</v>
      </c>
      <c r="G19">
        <v>6.62953930440968</v>
      </c>
      <c r="H19">
        <v>20.954470515093384</v>
      </c>
      <c r="I19">
        <v>14.324931210683705</v>
      </c>
      <c r="J19">
        <v>12.000666588938449</v>
      </c>
      <c r="K19">
        <v>21.11081420966824</v>
      </c>
      <c r="L19">
        <v>9.110147620729794</v>
      </c>
      <c r="M19">
        <v>12.408540398886105</v>
      </c>
      <c r="N19">
        <v>21.491112400670378</v>
      </c>
      <c r="O19">
        <v>9.082572001784273</v>
      </c>
      <c r="P19">
        <v>12.773125338527644</v>
      </c>
      <c r="Q19">
        <v>21.838812933103533</v>
      </c>
      <c r="R19">
        <v>9.06568759457589</v>
      </c>
      <c r="S19">
        <v>13.109110118861238</v>
      </c>
      <c r="T19">
        <v>22.16201351985292</v>
      </c>
      <c r="U19">
        <v>9.05290340099168</v>
      </c>
      <c r="V19">
        <v>13.422430148031314</v>
      </c>
      <c r="W19">
        <v>22.465026501378926</v>
      </c>
      <c r="X19">
        <v>9.042596353347612</v>
      </c>
    </row>
    <row r="20" spans="2:24" ht="12.75">
      <c r="B20">
        <v>8</v>
      </c>
      <c r="C20">
        <v>14000</v>
      </c>
      <c r="D20">
        <v>6.3553999999999995</v>
      </c>
      <c r="E20">
        <v>20.912308731315505</v>
      </c>
      <c r="F20">
        <v>14.556908731315504</v>
      </c>
      <c r="G20">
        <v>6.449885522637208</v>
      </c>
      <c r="H20">
        <v>20.92010684825825</v>
      </c>
      <c r="I20">
        <v>14.470221325621042</v>
      </c>
      <c r="J20">
        <v>11.659167216621032</v>
      </c>
      <c r="K20">
        <v>20.9804589097749</v>
      </c>
      <c r="L20">
        <v>9.321291693153867</v>
      </c>
      <c r="M20">
        <v>12.241032140914216</v>
      </c>
      <c r="N20">
        <v>21.35334812408999</v>
      </c>
      <c r="O20">
        <v>9.112315983175774</v>
      </c>
      <c r="P20">
        <v>12.607647851930574</v>
      </c>
      <c r="Q20">
        <v>21.700174522703932</v>
      </c>
      <c r="R20">
        <v>9.092526670773356</v>
      </c>
      <c r="S20">
        <v>12.945158038512673</v>
      </c>
      <c r="T20">
        <v>22.022708706356543</v>
      </c>
      <c r="U20">
        <v>9.07755066784387</v>
      </c>
      <c r="V20">
        <v>13.25967701482646</v>
      </c>
      <c r="W20">
        <v>22.325182410606196</v>
      </c>
      <c r="X20">
        <v>9.065505395779734</v>
      </c>
    </row>
    <row r="21" spans="2:24" ht="12.75">
      <c r="B21">
        <v>9</v>
      </c>
      <c r="C21">
        <v>16000</v>
      </c>
      <c r="D21">
        <v>6.207599999999999</v>
      </c>
      <c r="E21">
        <v>20.8793545501386</v>
      </c>
      <c r="F21">
        <v>14.671754550138601</v>
      </c>
      <c r="G21">
        <v>6.296607145721636</v>
      </c>
      <c r="H21">
        <v>20.886592180292393</v>
      </c>
      <c r="I21">
        <v>14.589985034570757</v>
      </c>
      <c r="J21">
        <v>9.511956712797588</v>
      </c>
      <c r="K21">
        <v>20.90071651201696</v>
      </c>
      <c r="L21">
        <v>11.388759799219372</v>
      </c>
      <c r="M21">
        <v>12.074099836925427</v>
      </c>
      <c r="N21">
        <v>21.21695453075463</v>
      </c>
      <c r="O21">
        <v>9.142854693829204</v>
      </c>
      <c r="P21">
        <v>12.442789750767343</v>
      </c>
      <c r="Q21">
        <v>21.562780787805636</v>
      </c>
      <c r="R21">
        <v>9.119991037038295</v>
      </c>
      <c r="S21">
        <v>12.78183946253756</v>
      </c>
      <c r="T21">
        <v>21.884552593312726</v>
      </c>
      <c r="U21">
        <v>9.102713130775168</v>
      </c>
      <c r="V21">
        <v>13.097557109119593</v>
      </c>
      <c r="W21">
        <v>22.18641042014655</v>
      </c>
      <c r="X21">
        <v>9.088853311026957</v>
      </c>
    </row>
    <row r="22" spans="2:24" ht="12.75">
      <c r="B22">
        <v>10</v>
      </c>
      <c r="C22">
        <v>18000</v>
      </c>
      <c r="D22">
        <v>6.0598</v>
      </c>
      <c r="E22">
        <v>20.847170251181304</v>
      </c>
      <c r="F22">
        <v>14.787370251181304</v>
      </c>
      <c r="G22">
        <v>6.145079267309759</v>
      </c>
      <c r="H22">
        <v>20.853886736359236</v>
      </c>
      <c r="I22">
        <v>14.708807469049479</v>
      </c>
      <c r="J22">
        <v>6.738159210964433</v>
      </c>
      <c r="K22">
        <v>20.861323358133106</v>
      </c>
      <c r="L22">
        <v>14.123164147168675</v>
      </c>
      <c r="M22">
        <v>11.907356513123517</v>
      </c>
      <c r="N22">
        <v>21.081963265541276</v>
      </c>
      <c r="O22">
        <v>9.174606752417759</v>
      </c>
      <c r="P22">
        <v>12.278541354212498</v>
      </c>
      <c r="Q22">
        <v>21.42664572604007</v>
      </c>
      <c r="R22">
        <v>9.148104371827571</v>
      </c>
      <c r="S22">
        <v>12.619147058217449</v>
      </c>
      <c r="T22">
        <v>21.747556522606928</v>
      </c>
      <c r="U22">
        <v>9.128409464389478</v>
      </c>
      <c r="V22">
        <v>12.93606653140164</v>
      </c>
      <c r="W22">
        <v>22.04872003395019</v>
      </c>
      <c r="X22">
        <v>9.112653502548548</v>
      </c>
    </row>
    <row r="23" spans="2:24" ht="12.75">
      <c r="B23">
        <v>11</v>
      </c>
      <c r="C23">
        <v>20000</v>
      </c>
      <c r="D23">
        <v>5.912</v>
      </c>
      <c r="E23">
        <v>20.815736848058638</v>
      </c>
      <c r="F23">
        <v>14.903736848058637</v>
      </c>
      <c r="G23">
        <v>5.993781330380577</v>
      </c>
      <c r="H23">
        <v>20.82196802090007</v>
      </c>
      <c r="I23">
        <v>14.828186690519493</v>
      </c>
      <c r="J23">
        <v>6.115247749350273</v>
      </c>
      <c r="K23">
        <v>20.828536982095223</v>
      </c>
      <c r="L23">
        <v>14.713289232744952</v>
      </c>
      <c r="M23">
        <v>11.726673185680788</v>
      </c>
      <c r="N23">
        <v>20.948909379214427</v>
      </c>
      <c r="O23">
        <v>9.22223619353364</v>
      </c>
      <c r="P23">
        <v>12.114889613011593</v>
      </c>
      <c r="Q23">
        <v>21.29178368316522</v>
      </c>
      <c r="R23">
        <v>9.176894070153626</v>
      </c>
      <c r="S23">
        <v>12.457074225150384</v>
      </c>
      <c r="T23">
        <v>21.611732024748846</v>
      </c>
      <c r="U23">
        <v>9.154657799598462</v>
      </c>
      <c r="V23">
        <v>12.775202530678209</v>
      </c>
      <c r="W23">
        <v>21.912120826842504</v>
      </c>
      <c r="X23">
        <v>9.136918296164295</v>
      </c>
    </row>
    <row r="24" spans="2:24" ht="12.75">
      <c r="B24">
        <v>12</v>
      </c>
      <c r="C24">
        <v>22000</v>
      </c>
      <c r="D24">
        <v>5.7642</v>
      </c>
      <c r="E24">
        <v>20.785035707267753</v>
      </c>
      <c r="F24">
        <v>15.020835707267752</v>
      </c>
      <c r="G24">
        <v>5.842624170933928</v>
      </c>
      <c r="H24">
        <v>20.79081494402239</v>
      </c>
      <c r="I24">
        <v>14.948190773088463</v>
      </c>
      <c r="J24">
        <v>5.927630494259494</v>
      </c>
      <c r="K24">
        <v>20.796878133128832</v>
      </c>
      <c r="L24">
        <v>14.869247638869338</v>
      </c>
      <c r="M24">
        <v>11.110658064924124</v>
      </c>
      <c r="N24">
        <v>20.831792018806354</v>
      </c>
      <c r="O24">
        <v>9.72113395388223</v>
      </c>
      <c r="P24">
        <v>11.951816661102864</v>
      </c>
      <c r="Q24">
        <v>21.158209515652487</v>
      </c>
      <c r="R24">
        <v>9.206392854549625</v>
      </c>
      <c r="S24">
        <v>12.295612362137389</v>
      </c>
      <c r="T24">
        <v>21.477090856197485</v>
      </c>
      <c r="U24">
        <v>9.181478494060094</v>
      </c>
      <c r="V24">
        <v>12.614960463438969</v>
      </c>
      <c r="W24">
        <v>21.776622482122495</v>
      </c>
      <c r="X24">
        <v>9.161662018683526</v>
      </c>
    </row>
    <row r="25" spans="2:24" ht="12.75">
      <c r="B25">
        <v>13</v>
      </c>
      <c r="C25">
        <v>24000</v>
      </c>
      <c r="D25">
        <v>5.6164</v>
      </c>
      <c r="E25">
        <v>20.755048554111617</v>
      </c>
      <c r="F25">
        <v>15.138648554111619</v>
      </c>
      <c r="G25">
        <v>5.691599502571982</v>
      </c>
      <c r="H25">
        <v>20.760406967250887</v>
      </c>
      <c r="I25">
        <v>15.068807464678907</v>
      </c>
      <c r="J25">
        <v>5.771077469649618</v>
      </c>
      <c r="K25">
        <v>20.766016146981887</v>
      </c>
      <c r="L25">
        <v>14.99493867733227</v>
      </c>
      <c r="M25">
        <v>8.008139577108428</v>
      </c>
      <c r="N25">
        <v>20.77418319208137</v>
      </c>
      <c r="O25">
        <v>12.766043614972942</v>
      </c>
      <c r="P25">
        <v>11.789235364617333</v>
      </c>
      <c r="Q25">
        <v>21.025941020921856</v>
      </c>
      <c r="R25">
        <v>9.236705656304524</v>
      </c>
      <c r="S25">
        <v>12.134750457980259</v>
      </c>
      <c r="T25">
        <v>21.343645075402385</v>
      </c>
      <c r="U25">
        <v>9.208894617422128</v>
      </c>
      <c r="V25">
        <v>12.455333413814946</v>
      </c>
      <c r="W25">
        <v>21.642234871431345</v>
      </c>
      <c r="X25">
        <v>9.186901457616399</v>
      </c>
    </row>
    <row r="26" spans="2:24" ht="12.75">
      <c r="B26">
        <v>14</v>
      </c>
      <c r="C26">
        <v>26000</v>
      </c>
      <c r="D26">
        <v>5.4686</v>
      </c>
      <c r="E26">
        <v>20.725757477314474</v>
      </c>
      <c r="F26">
        <v>15.257157477314472</v>
      </c>
      <c r="G26">
        <v>5.540703156660055</v>
      </c>
      <c r="H26">
        <v>20.730724059263725</v>
      </c>
      <c r="I26">
        <v>15.190020902603669</v>
      </c>
      <c r="J26">
        <v>5.616622888285908</v>
      </c>
      <c r="K26">
        <v>20.73591272915803</v>
      </c>
      <c r="L26">
        <v>15.119289840872124</v>
      </c>
      <c r="M26">
        <v>5.916638413275756</v>
      </c>
      <c r="N26">
        <v>20.741445974961003</v>
      </c>
      <c r="O26">
        <v>14.824807561685246</v>
      </c>
      <c r="P26">
        <v>11.62408739861156</v>
      </c>
      <c r="Q26">
        <v>20.895102396351774</v>
      </c>
      <c r="R26">
        <v>9.271014997740215</v>
      </c>
      <c r="S26">
        <v>11.97447567946535</v>
      </c>
      <c r="T26">
        <v>21.211407098500136</v>
      </c>
      <c r="U26">
        <v>9.236931419034786</v>
      </c>
      <c r="V26">
        <v>12.296313054511113</v>
      </c>
      <c r="W26">
        <v>21.50896810554807</v>
      </c>
      <c r="X26">
        <v>9.21265505103696</v>
      </c>
    </row>
    <row r="27" spans="2:24" ht="12.75">
      <c r="B27">
        <v>15</v>
      </c>
      <c r="C27">
        <v>28000</v>
      </c>
      <c r="D27">
        <v>5.3208</v>
      </c>
      <c r="E27">
        <v>20.697144932424717</v>
      </c>
      <c r="F27">
        <v>15.376344932424717</v>
      </c>
      <c r="G27">
        <v>5.38993112085463</v>
      </c>
      <c r="H27">
        <v>20.701746690482622</v>
      </c>
      <c r="I27">
        <v>15.311815569627992</v>
      </c>
      <c r="J27">
        <v>5.462546073738398</v>
      </c>
      <c r="K27">
        <v>20.706545155890762</v>
      </c>
      <c r="L27">
        <v>15.243999082152364</v>
      </c>
      <c r="M27">
        <v>5.551991237774911</v>
      </c>
      <c r="N27">
        <v>20.711565002608882</v>
      </c>
      <c r="O27">
        <v>15.159573764833972</v>
      </c>
      <c r="P27">
        <v>11.33508214754795</v>
      </c>
      <c r="Q27">
        <v>20.769878562489918</v>
      </c>
      <c r="R27">
        <v>9.434796414941967</v>
      </c>
      <c r="S27">
        <v>11.814773133669982</v>
      </c>
      <c r="T27">
        <v>21.080389753793604</v>
      </c>
      <c r="U27">
        <v>9.265616620123621</v>
      </c>
      <c r="V27">
        <v>12.137890254138524</v>
      </c>
      <c r="W27">
        <v>21.376832553242586</v>
      </c>
      <c r="X27">
        <v>9.238942299104062</v>
      </c>
    </row>
    <row r="28" spans="2:24" ht="12.75">
      <c r="B28">
        <v>16</v>
      </c>
      <c r="C28">
        <v>30000</v>
      </c>
      <c r="D28">
        <v>5.173</v>
      </c>
      <c r="E28">
        <v>20.669193744097818</v>
      </c>
      <c r="F28">
        <v>15.496193744097818</v>
      </c>
      <c r="G28">
        <v>5.23927937456247</v>
      </c>
      <c r="H28">
        <v>20.67345582836978</v>
      </c>
      <c r="I28">
        <v>15.434176453807309</v>
      </c>
      <c r="J28">
        <v>5.308742651782553</v>
      </c>
      <c r="K28">
        <v>20.67789213021312</v>
      </c>
      <c r="L28">
        <v>15.369149478430566</v>
      </c>
      <c r="M28">
        <v>5.382468416465619</v>
      </c>
      <c r="N28">
        <v>20.682519818799904</v>
      </c>
      <c r="O28">
        <v>15.300051402334285</v>
      </c>
      <c r="P28">
        <v>9.171076628531377</v>
      </c>
      <c r="Q28">
        <v>20.69315178471388</v>
      </c>
      <c r="R28">
        <v>11.522075156182503</v>
      </c>
      <c r="S28">
        <v>11.655596018227202</v>
      </c>
      <c r="T28">
        <v>20.950607357254384</v>
      </c>
      <c r="U28">
        <v>9.295011339027184</v>
      </c>
      <c r="V28">
        <v>11.980055047275934</v>
      </c>
      <c r="W28">
        <v>21.245838853180736</v>
      </c>
      <c r="X28">
        <v>9.265783805904803</v>
      </c>
    </row>
    <row r="29" spans="2:24" ht="12.75">
      <c r="B29">
        <v>17</v>
      </c>
      <c r="C29">
        <v>32000</v>
      </c>
      <c r="D29">
        <v>5.0252</v>
      </c>
      <c r="E29">
        <v>20.641887107348165</v>
      </c>
      <c r="F29">
        <v>15.616687107348165</v>
      </c>
      <c r="G29">
        <v>5.088743901560234</v>
      </c>
      <c r="H29">
        <v>20.645832931858507</v>
      </c>
      <c r="I29">
        <v>15.557089030298274</v>
      </c>
      <c r="J29">
        <v>5.1551975325682</v>
      </c>
      <c r="K29">
        <v>20.649933044707417</v>
      </c>
      <c r="L29">
        <v>15.494735512139217</v>
      </c>
      <c r="M29">
        <v>5.224940778423351</v>
      </c>
      <c r="N29">
        <v>20.654201742571388</v>
      </c>
      <c r="O29">
        <v>15.429260964148039</v>
      </c>
      <c r="P29">
        <v>5.887029566351513</v>
      </c>
      <c r="Q29">
        <v>20.658887374063646</v>
      </c>
      <c r="R29">
        <v>14.771857807712134</v>
      </c>
      <c r="S29">
        <v>11.495375469262429</v>
      </c>
      <c r="T29">
        <v>20.822127489517655</v>
      </c>
      <c r="U29">
        <v>9.326752020255224</v>
      </c>
      <c r="V29">
        <v>11.822796293388276</v>
      </c>
      <c r="W29">
        <v>21.115997935483612</v>
      </c>
      <c r="X29">
        <v>9.293201642095337</v>
      </c>
    </row>
    <row r="30" spans="2:24" ht="12.75">
      <c r="B30">
        <v>18</v>
      </c>
      <c r="C30">
        <v>34000</v>
      </c>
      <c r="D30">
        <v>4.8774</v>
      </c>
      <c r="E30">
        <v>20.61520858785522</v>
      </c>
      <c r="F30">
        <v>15.737808587855223</v>
      </c>
      <c r="G30">
        <v>4.93832070762392</v>
      </c>
      <c r="H30">
        <v>20.618859944980088</v>
      </c>
      <c r="I30">
        <v>15.680539237356166</v>
      </c>
      <c r="J30">
        <v>5.001900426994369</v>
      </c>
      <c r="K30">
        <v>20.622647929778605</v>
      </c>
      <c r="L30">
        <v>15.620747502784235</v>
      </c>
      <c r="M30">
        <v>5.068441324466813</v>
      </c>
      <c r="N30">
        <v>20.626584576648977</v>
      </c>
      <c r="O30">
        <v>15.558143252182163</v>
      </c>
      <c r="P30">
        <v>5.173557554498215</v>
      </c>
      <c r="Q30">
        <v>20.63069265116473</v>
      </c>
      <c r="R30">
        <v>15.457135096666512</v>
      </c>
      <c r="S30">
        <v>11.262024910155302</v>
      </c>
      <c r="T30">
        <v>20.697403915248508</v>
      </c>
      <c r="U30">
        <v>9.435379005093207</v>
      </c>
      <c r="V30">
        <v>11.666100870896637</v>
      </c>
      <c r="W30">
        <v>20.987321071060755</v>
      </c>
      <c r="X30">
        <v>9.32122020016412</v>
      </c>
    </row>
    <row r="31" spans="2:24" ht="12.75">
      <c r="B31">
        <v>19</v>
      </c>
      <c r="C31">
        <v>36000</v>
      </c>
      <c r="D31">
        <v>4.7296</v>
      </c>
      <c r="E31">
        <v>20.58914212140539</v>
      </c>
      <c r="F31">
        <v>15.859542121405392</v>
      </c>
      <c r="G31">
        <v>4.788005836000906</v>
      </c>
      <c r="H31">
        <v>20.59251928980256</v>
      </c>
      <c r="I31">
        <v>15.804513453801654</v>
      </c>
      <c r="J31">
        <v>4.848841489733018</v>
      </c>
      <c r="K31">
        <v>20.596017434655916</v>
      </c>
      <c r="L31">
        <v>15.747175944922898</v>
      </c>
      <c r="M31">
        <v>4.912368015972125</v>
      </c>
      <c r="N31">
        <v>20.599646693984837</v>
      </c>
      <c r="O31">
        <v>15.687278678012712</v>
      </c>
      <c r="P31">
        <v>4.98065925748376</v>
      </c>
      <c r="Q31">
        <v>20.603419056162636</v>
      </c>
      <c r="R31">
        <v>15.622759798678876</v>
      </c>
      <c r="S31">
        <v>9.446167210354247</v>
      </c>
      <c r="T31">
        <v>20.614616598218106</v>
      </c>
      <c r="U31">
        <v>11.168449387863857</v>
      </c>
      <c r="V31">
        <v>11.509923448921462</v>
      </c>
      <c r="W31">
        <v>20.859820938623876</v>
      </c>
      <c r="X31">
        <v>9.349897489702416</v>
      </c>
    </row>
    <row r="32" spans="2:24" ht="12.75">
      <c r="B32">
        <v>20</v>
      </c>
      <c r="C32">
        <v>38000</v>
      </c>
      <c r="D32">
        <v>4.581799999999999</v>
      </c>
      <c r="E32">
        <v>20.563672012547016</v>
      </c>
      <c r="F32">
        <v>15.981872012547019</v>
      </c>
      <c r="G32">
        <v>4.637795380672182</v>
      </c>
      <c r="H32">
        <v>20.566793858787427</v>
      </c>
      <c r="I32">
        <v>15.928998478115247</v>
      </c>
      <c r="J32">
        <v>4.6960111266588305</v>
      </c>
      <c r="K32">
        <v>20.570022809850972</v>
      </c>
      <c r="L32">
        <v>15.87401168319214</v>
      </c>
      <c r="M32">
        <v>4.756673856111908</v>
      </c>
      <c r="N32">
        <v>20.573367408648338</v>
      </c>
      <c r="O32">
        <v>15.816693552536428</v>
      </c>
      <c r="P32">
        <v>4.820133076696187</v>
      </c>
      <c r="Q32">
        <v>20.57683740759162</v>
      </c>
      <c r="R32">
        <v>15.756704330895433</v>
      </c>
      <c r="S32">
        <v>5.701422149539677</v>
      </c>
      <c r="T32">
        <v>20.580695156904888</v>
      </c>
      <c r="U32">
        <v>14.87927300736521</v>
      </c>
      <c r="V32">
        <v>11.352490917458454</v>
      </c>
      <c r="W32">
        <v>20.733569133084394</v>
      </c>
      <c r="X32">
        <v>9.381078215625939</v>
      </c>
    </row>
    <row r="33" spans="2:24" ht="12.75">
      <c r="B33">
        <v>21</v>
      </c>
      <c r="C33">
        <v>40000</v>
      </c>
      <c r="D33">
        <v>4.434</v>
      </c>
      <c r="E33">
        <v>20.538782932532</v>
      </c>
      <c r="F33">
        <v>16.104782932532</v>
      </c>
      <c r="G33">
        <v>4.48768549761396</v>
      </c>
      <c r="H33">
        <v>20.541667006659132</v>
      </c>
      <c r="I33">
        <v>16.053981509045173</v>
      </c>
      <c r="J33">
        <v>4.543400000929919</v>
      </c>
      <c r="K33">
        <v>20.54464588976286</v>
      </c>
      <c r="L33">
        <v>16.001245888832944</v>
      </c>
      <c r="M33">
        <v>4.601340308400756</v>
      </c>
      <c r="N33">
        <v>20.547726782487793</v>
      </c>
      <c r="O33">
        <v>15.946386474087038</v>
      </c>
      <c r="P33">
        <v>4.661740072097514</v>
      </c>
      <c r="Q33">
        <v>20.550917841920878</v>
      </c>
      <c r="R33">
        <v>15.889177769823364</v>
      </c>
      <c r="S33">
        <v>4.77227019327472</v>
      </c>
      <c r="T33">
        <v>20.554235836478938</v>
      </c>
      <c r="U33">
        <v>15.78196564320422</v>
      </c>
      <c r="V33">
        <v>11.10229999659421</v>
      </c>
      <c r="W33">
        <v>20.611589765688016</v>
      </c>
      <c r="X33">
        <v>9.509289769093806</v>
      </c>
    </row>
    <row r="34" spans="2:24" ht="12.75">
      <c r="B34">
        <v>22</v>
      </c>
      <c r="C34">
        <v>42000</v>
      </c>
      <c r="D34">
        <v>4.2862</v>
      </c>
      <c r="E34">
        <v>20.514459916613358</v>
      </c>
      <c r="F34">
        <v>16.228259916613357</v>
      </c>
      <c r="G34">
        <v>4.337672414261334</v>
      </c>
      <c r="H34">
        <v>20.517122541872137</v>
      </c>
      <c r="I34">
        <v>16.179450127610803</v>
      </c>
      <c r="J34">
        <v>4.390999044383482</v>
      </c>
      <c r="K34">
        <v>20.519869075445946</v>
      </c>
      <c r="L34">
        <v>16.128870031062466</v>
      </c>
      <c r="M34">
        <v>4.446350824490157</v>
      </c>
      <c r="N34">
        <v>20.522705588117397</v>
      </c>
      <c r="O34">
        <v>16.07635476362724</v>
      </c>
      <c r="P34">
        <v>4.5039261715724</v>
      </c>
      <c r="Q34">
        <v>20.525638914999593</v>
      </c>
      <c r="R34">
        <v>16.021712743427194</v>
      </c>
      <c r="S34">
        <v>4.5661635306593915</v>
      </c>
      <c r="T34">
        <v>20.52867704981577</v>
      </c>
      <c r="U34">
        <v>15.962513519156376</v>
      </c>
      <c r="V34">
        <v>8.923898322853521</v>
      </c>
      <c r="W34">
        <v>20.536815472616894</v>
      </c>
      <c r="X34">
        <v>11.612917149763375</v>
      </c>
    </row>
    <row r="35" spans="2:24" ht="12.75">
      <c r="B35">
        <v>23</v>
      </c>
      <c r="C35">
        <v>44000</v>
      </c>
      <c r="D35">
        <v>4.1384</v>
      </c>
      <c r="E35">
        <v>20.490688360764143</v>
      </c>
      <c r="F35">
        <v>16.352288360764142</v>
      </c>
      <c r="G35">
        <v>4.187752437361727</v>
      </c>
      <c r="H35">
        <v>20.493144717751324</v>
      </c>
      <c r="I35">
        <v>16.305392280389597</v>
      </c>
      <c r="J35">
        <v>4.238799465931373</v>
      </c>
      <c r="K35">
        <v>20.49567531759764</v>
      </c>
      <c r="L35">
        <v>16.25687585166627</v>
      </c>
      <c r="M35">
        <v>4.29168958512598</v>
      </c>
      <c r="N35">
        <v>20.498285279686993</v>
      </c>
      <c r="O35">
        <v>16.206595694561013</v>
      </c>
      <c r="P35">
        <v>4.346593798803276</v>
      </c>
      <c r="Q35">
        <v>20.500980334887384</v>
      </c>
      <c r="R35">
        <v>16.154386536084107</v>
      </c>
      <c r="S35">
        <v>4.4038065910790865</v>
      </c>
      <c r="T35">
        <v>20.503766943670964</v>
      </c>
      <c r="U35">
        <v>16.09996035259188</v>
      </c>
      <c r="V35">
        <v>5.125313069203621</v>
      </c>
      <c r="W35">
        <v>20.506770037184843</v>
      </c>
      <c r="X35">
        <v>15.38145696798122</v>
      </c>
    </row>
    <row r="36" spans="2:24" ht="12.75">
      <c r="B36">
        <v>24</v>
      </c>
      <c r="C36">
        <v>46000</v>
      </c>
      <c r="D36">
        <v>3.9906</v>
      </c>
      <c r="E36">
        <v>20.467454017879096</v>
      </c>
      <c r="F36">
        <v>16.476854017879095</v>
      </c>
      <c r="G36">
        <v>4.037921959390673</v>
      </c>
      <c r="H36">
        <v>20.469718223373064</v>
      </c>
      <c r="I36">
        <v>16.431796263982392</v>
      </c>
      <c r="J36">
        <v>4.086792757068249</v>
      </c>
      <c r="K36">
        <v>20.47204809981397</v>
      </c>
      <c r="L36">
        <v>16.385255342745722</v>
      </c>
      <c r="M36">
        <v>4.13734143228501</v>
      </c>
      <c r="N36">
        <v>20.474447965159705</v>
      </c>
      <c r="O36">
        <v>16.337106532874696</v>
      </c>
      <c r="P36">
        <v>4.189715554310952</v>
      </c>
      <c r="Q36">
        <v>20.476922626916654</v>
      </c>
      <c r="R36">
        <v>16.2872070726057</v>
      </c>
      <c r="S36">
        <v>4.244089113926161</v>
      </c>
      <c r="T36">
        <v>20.479477466235167</v>
      </c>
      <c r="U36">
        <v>16.235388352309005</v>
      </c>
      <c r="V36">
        <v>4.334632446206629</v>
      </c>
      <c r="W36">
        <v>20.482120961974474</v>
      </c>
      <c r="X36">
        <v>16.147488515767844</v>
      </c>
    </row>
    <row r="37" spans="2:24" ht="12.75">
      <c r="B37">
        <v>25</v>
      </c>
      <c r="C37">
        <v>48000</v>
      </c>
      <c r="D37">
        <v>3.8428</v>
      </c>
      <c r="E37">
        <v>20.444742993516563</v>
      </c>
      <c r="F37">
        <v>16.601942993516563</v>
      </c>
      <c r="G37">
        <v>3.888177463688314</v>
      </c>
      <c r="H37">
        <v>20.44682817424697</v>
      </c>
      <c r="I37">
        <v>16.558650710558656</v>
      </c>
      <c r="J37">
        <v>3.9349706949075696</v>
      </c>
      <c r="K37">
        <v>20.44897142215074</v>
      </c>
      <c r="L37">
        <v>16.51400072724317</v>
      </c>
      <c r="M37">
        <v>3.983291851978946</v>
      </c>
      <c r="N37">
        <v>20.45117637981774</v>
      </c>
      <c r="O37">
        <v>16.46788452783879</v>
      </c>
      <c r="P37">
        <v>4.033268363067638</v>
      </c>
      <c r="Q37">
        <v>20.453447082031044</v>
      </c>
      <c r="R37">
        <v>16.420178718963406</v>
      </c>
      <c r="S37">
        <v>4.085046165310868</v>
      </c>
      <c r="T37">
        <v>20.45578801938063</v>
      </c>
      <c r="U37">
        <v>16.370741854069763</v>
      </c>
      <c r="V37">
        <v>4.1402391244177235</v>
      </c>
      <c r="W37">
        <v>20.45820426677333</v>
      </c>
      <c r="X37">
        <v>16.317965142355604</v>
      </c>
    </row>
    <row r="38" spans="2:24" ht="12.75">
      <c r="B38">
        <v>26</v>
      </c>
      <c r="C38">
        <v>50000</v>
      </c>
      <c r="D38">
        <v>3.695</v>
      </c>
      <c r="E38">
        <v>20.422541741234387</v>
      </c>
      <c r="F38">
        <v>16.727541741234386</v>
      </c>
      <c r="G38">
        <v>3.7385155284614062</v>
      </c>
      <c r="H38">
        <v>20.424460102851466</v>
      </c>
      <c r="I38">
        <v>16.68594457439006</v>
      </c>
      <c r="J38">
        <v>3.7833253431207754</v>
      </c>
      <c r="K38">
        <v>20.426429785020016</v>
      </c>
      <c r="L38">
        <v>16.64310444189924</v>
      </c>
      <c r="M38">
        <v>3.829526957386918</v>
      </c>
      <c r="N38">
        <v>20.42845386094566</v>
      </c>
      <c r="O38">
        <v>16.59892690355874</v>
      </c>
      <c r="P38">
        <v>3.8772304755274885</v>
      </c>
      <c r="Q38">
        <v>20.430535718237742</v>
      </c>
      <c r="R38">
        <v>16.553305242710252</v>
      </c>
      <c r="S38">
        <v>3.9265610049840394</v>
      </c>
      <c r="T38">
        <v>20.432679107181336</v>
      </c>
      <c r="U38">
        <v>16.506118102197295</v>
      </c>
      <c r="V38">
        <v>3.977719349108873</v>
      </c>
      <c r="W38">
        <v>20.434888199590866</v>
      </c>
      <c r="X38">
        <v>16.45716885048199</v>
      </c>
    </row>
    <row r="39" spans="2:24" ht="12.75">
      <c r="B39">
        <v>27</v>
      </c>
      <c r="C39">
        <v>52000</v>
      </c>
      <c r="D39">
        <v>3.5472</v>
      </c>
      <c r="E39">
        <v>20.400837057569866</v>
      </c>
      <c r="F39">
        <v>16.853637057569866</v>
      </c>
      <c r="G39">
        <v>3.588932829782748</v>
      </c>
      <c r="H39">
        <v>20.402599949070357</v>
      </c>
      <c r="I39">
        <v>16.813667119287608</v>
      </c>
      <c r="J39">
        <v>3.63184905110721</v>
      </c>
      <c r="K39">
        <v>20.404408173444523</v>
      </c>
      <c r="L39">
        <v>16.772559122337313</v>
      </c>
      <c r="M39">
        <v>3.676033470674866</v>
      </c>
      <c r="N39">
        <v>20.406264323645985</v>
      </c>
      <c r="O39">
        <v>16.73023085297112</v>
      </c>
      <c r="P39">
        <v>3.7215812834406394</v>
      </c>
      <c r="Q39">
        <v>20.40817124482733</v>
      </c>
      <c r="R39">
        <v>16.68658996138669</v>
      </c>
      <c r="S39">
        <v>3.768599951030556</v>
      </c>
      <c r="T39">
        <v>20.41013207101596</v>
      </c>
      <c r="U39">
        <v>16.641532119985403</v>
      </c>
      <c r="V39">
        <v>3.8172137145543554</v>
      </c>
      <c r="W39">
        <v>20.412150269142913</v>
      </c>
      <c r="X39">
        <v>16.594936554588557</v>
      </c>
    </row>
    <row r="40" spans="2:24" ht="12.75">
      <c r="B40">
        <v>28</v>
      </c>
      <c r="C40">
        <v>54000</v>
      </c>
      <c r="D40">
        <v>3.3994</v>
      </c>
      <c r="E40">
        <v>20.379616076710267</v>
      </c>
      <c r="F40">
        <v>16.980216076710267</v>
      </c>
      <c r="G40">
        <v>3.439426143708033</v>
      </c>
      <c r="H40">
        <v>20.381234050571976</v>
      </c>
      <c r="I40">
        <v>16.941807906863943</v>
      </c>
      <c r="J40">
        <v>3.48053445168024</v>
      </c>
      <c r="K40">
        <v>20.38289204168683</v>
      </c>
      <c r="L40">
        <v>16.90235759000659</v>
      </c>
      <c r="M40">
        <v>3.522798703824217</v>
      </c>
      <c r="N40">
        <v>20.384592237740705</v>
      </c>
      <c r="O40">
        <v>16.861793533916487</v>
      </c>
      <c r="P40">
        <v>3.5663012564279972</v>
      </c>
      <c r="Q40">
        <v>20.38633702883612</v>
      </c>
      <c r="R40">
        <v>16.820035772408122</v>
      </c>
      <c r="S40">
        <v>3.611134509532005</v>
      </c>
      <c r="T40">
        <v>20.3881290353904</v>
      </c>
      <c r="U40">
        <v>16.776994525858395</v>
      </c>
      <c r="V40">
        <v>3.6574027941504124</v>
      </c>
      <c r="W40">
        <v>20.389971141349157</v>
      </c>
      <c r="X40">
        <v>16.732568347198747</v>
      </c>
    </row>
    <row r="41" spans="2:24" ht="12.75">
      <c r="B41">
        <v>29</v>
      </c>
      <c r="C41">
        <v>56000</v>
      </c>
      <c r="D41">
        <v>3.2516</v>
      </c>
      <c r="E41">
        <v>20.358866264897003</v>
      </c>
      <c r="F41">
        <v>17.107266264897003</v>
      </c>
      <c r="G41">
        <v>3.2899923476188953</v>
      </c>
      <c r="H41">
        <v>20.36034913316765</v>
      </c>
      <c r="I41">
        <v>17.070356785548753</v>
      </c>
      <c r="J41">
        <v>3.3293744575178095</v>
      </c>
      <c r="K41">
        <v>20.3618672982652</v>
      </c>
      <c r="L41">
        <v>17.03249284074739</v>
      </c>
      <c r="M41">
        <v>3.3698105387999684</v>
      </c>
      <c r="N41">
        <v>20.36342260571202</v>
      </c>
      <c r="O41">
        <v>16.993612066912053</v>
      </c>
      <c r="P41">
        <v>3.4113718856886406</v>
      </c>
      <c r="Q41">
        <v>20.365017063573678</v>
      </c>
      <c r="R41">
        <v>16.953645177885036</v>
      </c>
      <c r="S41">
        <v>3.4541380251794536</v>
      </c>
      <c r="T41">
        <v>20.36665286370425</v>
      </c>
      <c r="U41">
        <v>16.912514838524796</v>
      </c>
      <c r="V41">
        <v>3.498198120334495</v>
      </c>
      <c r="W41">
        <v>20.36833240682004</v>
      </c>
      <c r="X41">
        <v>16.870134286485545</v>
      </c>
    </row>
    <row r="42" spans="2:24" ht="12.75">
      <c r="B42">
        <v>30</v>
      </c>
      <c r="C42">
        <v>58000</v>
      </c>
      <c r="D42">
        <v>3.1037999999999997</v>
      </c>
      <c r="E42">
        <v>20.338575414603362</v>
      </c>
      <c r="F42">
        <v>17.234775414603362</v>
      </c>
      <c r="G42">
        <v>3.1406284208905553</v>
      </c>
      <c r="H42">
        <v>20.33993230118169</v>
      </c>
      <c r="I42">
        <v>17.199303880291136</v>
      </c>
      <c r="J42">
        <v>3.178362256593221</v>
      </c>
      <c r="K42">
        <v>20.341320291363992</v>
      </c>
      <c r="L42">
        <v>17.16295803477077</v>
      </c>
      <c r="M42">
        <v>3.21705740733048</v>
      </c>
      <c r="N42">
        <v>20.342740941635697</v>
      </c>
      <c r="O42">
        <v>17.125683534305217</v>
      </c>
      <c r="P42">
        <v>3.256775630372958</v>
      </c>
      <c r="Q42">
        <v>20.344195939061755</v>
      </c>
      <c r="R42">
        <v>17.0874203086888</v>
      </c>
      <c r="S42">
        <v>3.2975854386364163</v>
      </c>
      <c r="T42">
        <v>20.345687117483035</v>
      </c>
      <c r="U42">
        <v>17.048101678846617</v>
      </c>
      <c r="V42">
        <v>3.3395631864997197</v>
      </c>
      <c r="W42">
        <v>20.34721647647337</v>
      </c>
      <c r="X42">
        <v>17.00765328997365</v>
      </c>
    </row>
    <row r="43" spans="2:24" ht="12.75">
      <c r="B43">
        <v>31</v>
      </c>
      <c r="C43">
        <v>60000</v>
      </c>
      <c r="D43">
        <v>2.9560000000000004</v>
      </c>
      <c r="E43">
        <v>20.318731638522497</v>
      </c>
      <c r="F43">
        <v>17.362731638522497</v>
      </c>
      <c r="G43">
        <v>2.991331444972813</v>
      </c>
      <c r="H43">
        <v>20.319971027861243</v>
      </c>
      <c r="I43">
        <v>17.328639582888428</v>
      </c>
      <c r="J43">
        <v>3.0274913067732245</v>
      </c>
      <c r="K43">
        <v>20.32123779464308</v>
      </c>
      <c r="L43">
        <v>17.293746487869853</v>
      </c>
      <c r="M43">
        <v>3.0645282705205608</v>
      </c>
      <c r="N43">
        <v>20.32253325106119</v>
      </c>
      <c r="O43">
        <v>17.25800498054063</v>
      </c>
      <c r="P43">
        <v>3.102495866458825</v>
      </c>
      <c r="Q43">
        <v>20.32385881424334</v>
      </c>
      <c r="R43">
        <v>17.221362947784517</v>
      </c>
      <c r="S43">
        <v>3.1414531743306413</v>
      </c>
      <c r="T43">
        <v>20.325216018611634</v>
      </c>
      <c r="U43">
        <v>17.18376284428099</v>
      </c>
      <c r="V43">
        <v>3.181465666384313</v>
      </c>
      <c r="W43">
        <v>20.3266065302363</v>
      </c>
      <c r="X43">
        <v>17.14514086385199</v>
      </c>
    </row>
    <row r="44" spans="2:24" ht="12.75">
      <c r="B44">
        <v>32</v>
      </c>
      <c r="C44">
        <v>62000</v>
      </c>
      <c r="D44">
        <v>2.8082000000000003</v>
      </c>
      <c r="E44">
        <v>20.29932336339952</v>
      </c>
      <c r="F44">
        <v>17.49112336339952</v>
      </c>
      <c r="G44">
        <v>2.8420986029642705</v>
      </c>
      <c r="H44">
        <v>20.30045314585055</v>
      </c>
      <c r="I44">
        <v>17.45835454288628</v>
      </c>
      <c r="J44">
        <v>2.876755329745506</v>
      </c>
      <c r="K44">
        <v>20.301606993447912</v>
      </c>
      <c r="L44">
        <v>17.424851663702405</v>
      </c>
      <c r="M44">
        <v>2.9122125984774905</v>
      </c>
      <c r="N44">
        <v>20.3027860117939</v>
      </c>
      <c r="O44">
        <v>17.390573413316407</v>
      </c>
      <c r="P44">
        <v>2.9485168380975875</v>
      </c>
      <c r="Q44">
        <v>20.30399139083218</v>
      </c>
      <c r="R44">
        <v>17.35547455273459</v>
      </c>
      <c r="S44">
        <v>2.9857190410930343</v>
      </c>
      <c r="T44">
        <v>20.305224414288308</v>
      </c>
      <c r="U44">
        <v>17.319505373195273</v>
      </c>
      <c r="V44">
        <v>3.0238754191181316</v>
      </c>
      <c r="W44">
        <v>20.30648647055283</v>
      </c>
      <c r="X44">
        <v>17.2826110514347</v>
      </c>
    </row>
    <row r="45" spans="2:24" ht="12.75">
      <c r="B45">
        <v>33</v>
      </c>
      <c r="C45">
        <v>64000</v>
      </c>
      <c r="D45">
        <v>2.6604</v>
      </c>
      <c r="E45">
        <v>20.28033932373867</v>
      </c>
      <c r="F45">
        <v>17.61993932373867</v>
      </c>
      <c r="G45">
        <v>2.6929271787515807</v>
      </c>
      <c r="H45">
        <v>20.28136683775123</v>
      </c>
      <c r="I45">
        <v>17.588439658999647</v>
      </c>
      <c r="J45">
        <v>2.7261483044157795</v>
      </c>
      <c r="K45">
        <v>20.28241547141956</v>
      </c>
      <c r="L45">
        <v>17.55626716700378</v>
      </c>
      <c r="M45">
        <v>2.76010035009473</v>
      </c>
      <c r="N45">
        <v>20.28348615553618</v>
      </c>
      <c r="O45">
        <v>17.52338580544145</v>
      </c>
      <c r="P45">
        <v>2.7948236113781504</v>
      </c>
      <c r="Q45">
        <v>20.284579888683737</v>
      </c>
      <c r="R45">
        <v>17.489756277305588</v>
      </c>
      <c r="S45">
        <v>2.8303621405865953</v>
      </c>
      <c r="T45">
        <v>20.28569774445137</v>
      </c>
      <c r="U45">
        <v>17.455335603864775</v>
      </c>
      <c r="V45">
        <v>2.866764257478168</v>
      </c>
      <c r="W45">
        <v>20.28684087969637</v>
      </c>
      <c r="X45">
        <v>17.420076622218204</v>
      </c>
    </row>
    <row r="46" spans="2:24" ht="12.75">
      <c r="B46">
        <v>34</v>
      </c>
      <c r="C46">
        <v>66000</v>
      </c>
      <c r="D46">
        <v>2.5126</v>
      </c>
      <c r="E46">
        <v>20.261768555413944</v>
      </c>
      <c r="F46">
        <v>17.749168555413945</v>
      </c>
      <c r="G46">
        <v>2.54381455577792</v>
      </c>
      <c r="H46">
        <v>20.262700626786952</v>
      </c>
      <c r="I46">
        <v>17.71888607100903</v>
      </c>
      <c r="J46">
        <v>2.5756644598953655</v>
      </c>
      <c r="K46">
        <v>20.26365119750216</v>
      </c>
      <c r="L46">
        <v>17.687986737606796</v>
      </c>
      <c r="M46">
        <v>2.608181953108941</v>
      </c>
      <c r="N46">
        <v>20.264621050345475</v>
      </c>
      <c r="O46">
        <v>17.656439097236532</v>
      </c>
      <c r="P46">
        <v>2.641402030440518</v>
      </c>
      <c r="Q46">
        <v>20.265611022578323</v>
      </c>
      <c r="R46">
        <v>17.624208992137806</v>
      </c>
      <c r="S46">
        <v>2.6753627827044637</v>
      </c>
      <c r="T46">
        <v>20.266622011457283</v>
      </c>
      <c r="U46">
        <v>17.59125922875282</v>
      </c>
      <c r="V46">
        <v>2.710105794964146</v>
      </c>
      <c r="W46">
        <v>20.267654980512145</v>
      </c>
      <c r="X46">
        <v>17.557549185547998</v>
      </c>
    </row>
    <row r="47" spans="2:24" ht="12.75">
      <c r="B47">
        <v>35</v>
      </c>
      <c r="C47">
        <v>68000</v>
      </c>
      <c r="D47">
        <v>2.3648</v>
      </c>
      <c r="E47">
        <v>20.243600389209075</v>
      </c>
      <c r="F47">
        <v>17.878800389209076</v>
      </c>
      <c r="G47">
        <v>2.394758215498144</v>
      </c>
      <c r="H47">
        <v>20.24444336758862</v>
      </c>
      <c r="I47">
        <v>17.849685152090476</v>
      </c>
      <c r="J47">
        <v>2.4252982681833224</v>
      </c>
      <c r="K47">
        <v>20.245302513343614</v>
      </c>
      <c r="L47">
        <v>17.82000424516029</v>
      </c>
      <c r="M47">
        <v>2.4564482845218314</v>
      </c>
      <c r="N47">
        <v>20.24617848386937</v>
      </c>
      <c r="O47">
        <v>17.78973019934754</v>
      </c>
      <c r="P47">
        <v>2.4882386758586175</v>
      </c>
      <c r="Q47">
        <v>20.247071980316086</v>
      </c>
      <c r="R47">
        <v>17.758833304457468</v>
      </c>
      <c r="S47">
        <v>2.5207024073248374</v>
      </c>
      <c r="T47">
        <v>20.247983751812278</v>
      </c>
      <c r="U47">
        <v>17.72728134448744</v>
      </c>
      <c r="V47">
        <v>2.5538753092003748</v>
      </c>
      <c r="W47">
        <v>20.24891460023934</v>
      </c>
      <c r="X47">
        <v>17.695039291038963</v>
      </c>
    </row>
    <row r="48" spans="2:24" ht="12.75">
      <c r="B48">
        <v>36</v>
      </c>
      <c r="C48">
        <v>70000</v>
      </c>
      <c r="D48">
        <v>2.2170000000000005</v>
      </c>
      <c r="E48">
        <v>20.225824444310383</v>
      </c>
      <c r="F48">
        <v>18.00882444431038</v>
      </c>
      <c r="G48">
        <v>2.2457557355718083</v>
      </c>
      <c r="H48">
        <v>20.226584237113617</v>
      </c>
      <c r="I48">
        <v>17.980828501541808</v>
      </c>
      <c r="J48">
        <v>2.275044436632544</v>
      </c>
      <c r="K48">
        <v>20.227358121084148</v>
      </c>
      <c r="L48">
        <v>17.952313684451603</v>
      </c>
      <c r="M48">
        <v>2.304890651458262</v>
      </c>
      <c r="N48">
        <v>20.22814664731947</v>
      </c>
      <c r="O48">
        <v>17.923255995861208</v>
      </c>
      <c r="P48">
        <v>2.335320825204622</v>
      </c>
      <c r="Q48">
        <v>20.228950402031845</v>
      </c>
      <c r="R48">
        <v>17.893629576827223</v>
      </c>
      <c r="S48">
        <v>2.3663635118729225</v>
      </c>
      <c r="T48">
        <v>20.22977000978038</v>
      </c>
      <c r="U48">
        <v>17.86340649790746</v>
      </c>
      <c r="V48">
        <v>2.3980496179882778</v>
      </c>
      <c r="W48">
        <v>20.230606137103877</v>
      </c>
      <c r="X48">
        <v>17.8325565191156</v>
      </c>
    </row>
    <row r="49" spans="2:24" ht="12.75">
      <c r="B49">
        <v>37</v>
      </c>
      <c r="C49">
        <v>72000</v>
      </c>
      <c r="D49">
        <v>2.0692000000000004</v>
      </c>
      <c r="E49">
        <v>20.208430621773864</v>
      </c>
      <c r="F49">
        <v>18.139230621773866</v>
      </c>
      <c r="G49">
        <v>2.09680478783958</v>
      </c>
      <c r="H49">
        <v>20.209112725710664</v>
      </c>
      <c r="I49">
        <v>18.112307937871083</v>
      </c>
      <c r="J49">
        <v>2.1248979002762614</v>
      </c>
      <c r="K49">
        <v>20.20980707152632</v>
      </c>
      <c r="L49">
        <v>18.08490917125006</v>
      </c>
      <c r="M49">
        <v>2.1535007725155713</v>
      </c>
      <c r="N49">
        <v>20.210514120147355</v>
      </c>
      <c r="O49">
        <v>18.057013347631784</v>
      </c>
      <c r="P49">
        <v>2.1826364157029707</v>
      </c>
      <c r="Q49">
        <v>20.211234360645182</v>
      </c>
      <c r="R49">
        <v>18.028597944942213</v>
      </c>
      <c r="S49">
        <v>2.2123295841928634</v>
      </c>
      <c r="T49">
        <v>20.211968312708898</v>
      </c>
      <c r="U49">
        <v>17.999638728516032</v>
      </c>
      <c r="V49">
        <v>2.242606966543338</v>
      </c>
      <c r="W49">
        <v>20.212716529409708</v>
      </c>
      <c r="X49">
        <v>17.97010956286637</v>
      </c>
    </row>
    <row r="50" spans="2:24" ht="12.75">
      <c r="B50">
        <v>38</v>
      </c>
      <c r="C50">
        <v>74000</v>
      </c>
      <c r="D50">
        <v>1.9214000000000002</v>
      </c>
      <c r="E50">
        <v>20.191409097985847</v>
      </c>
      <c r="F50">
        <v>18.27000909798585</v>
      </c>
      <c r="G50">
        <v>1.947903136123336</v>
      </c>
      <c r="H50">
        <v>20.192018628340055</v>
      </c>
      <c r="I50">
        <v>18.244115492216718</v>
      </c>
      <c r="J50">
        <v>1.974853814080133</v>
      </c>
      <c r="K50">
        <v>20.19263875267926</v>
      </c>
      <c r="L50">
        <v>18.217784938599127</v>
      </c>
      <c r="M50">
        <v>2.002270759644949</v>
      </c>
      <c r="N50">
        <v>20.193269855388074</v>
      </c>
      <c r="O50">
        <v>18.190999095743123</v>
      </c>
      <c r="P50">
        <v>2.0301740088799174</v>
      </c>
      <c r="Q50">
        <v>20.19391234336813</v>
      </c>
      <c r="R50">
        <v>18.16373833448821</v>
      </c>
      <c r="S50">
        <v>2.058585040279833</v>
      </c>
      <c r="T50">
        <v>20.19456664792851</v>
      </c>
      <c r="U50">
        <v>18.135981607648677</v>
      </c>
      <c r="V50">
        <v>2.087526924696058</v>
      </c>
      <c r="W50">
        <v>20.195233226888583</v>
      </c>
      <c r="X50">
        <v>18.107706302192526</v>
      </c>
    </row>
    <row r="51" spans="2:24" ht="12.75">
      <c r="B51">
        <v>39</v>
      </c>
      <c r="C51">
        <v>76000</v>
      </c>
      <c r="D51">
        <v>1.7736</v>
      </c>
      <c r="E51">
        <v>20.17475031813457</v>
      </c>
      <c r="F51">
        <v>18.40115031813457</v>
      </c>
      <c r="G51">
        <v>1.7990486338857294</v>
      </c>
      <c r="H51">
        <v>20.17529203595723</v>
      </c>
      <c r="I51">
        <v>18.376243402071502</v>
      </c>
      <c r="J51">
        <v>1.824907545175344</v>
      </c>
      <c r="K51">
        <v>20.175842878669265</v>
      </c>
      <c r="L51">
        <v>18.350935333493922</v>
      </c>
      <c r="M51">
        <v>1.851193100594566</v>
      </c>
      <c r="N51">
        <v>20.17640316563798</v>
      </c>
      <c r="O51">
        <v>18.32521006504341</v>
      </c>
      <c r="P51">
        <v>1.877922757114538</v>
      </c>
      <c r="Q51">
        <v>20.176973234198996</v>
      </c>
      <c r="R51">
        <v>18.299050477084457</v>
      </c>
      <c r="S51">
        <v>1.9051151664655104</v>
      </c>
      <c r="T51">
        <v>20.177553441099494</v>
      </c>
      <c r="U51">
        <v>18.272438274633984</v>
      </c>
      <c r="V51">
        <v>1.932790292994101</v>
      </c>
      <c r="W51">
        <v>20.178144164096075</v>
      </c>
      <c r="X51">
        <v>18.245353871101972</v>
      </c>
    </row>
    <row r="52" spans="2:24" ht="12.75">
      <c r="B52">
        <v>40</v>
      </c>
      <c r="C52">
        <v>78000</v>
      </c>
      <c r="D52">
        <v>1.6258</v>
      </c>
      <c r="E52">
        <v>20.158444989708336</v>
      </c>
      <c r="F52">
        <v>18.532644989708334</v>
      </c>
      <c r="G52">
        <v>1.650239221780571</v>
      </c>
      <c r="H52">
        <v>20.15892332706629</v>
      </c>
      <c r="I52">
        <v>18.50868410528572</v>
      </c>
      <c r="J52">
        <v>1.675054665119422</v>
      </c>
      <c r="K52">
        <v>20.159409479008513</v>
      </c>
      <c r="L52">
        <v>18.48435481388909</v>
      </c>
      <c r="M52">
        <v>1.7002606419345256</v>
      </c>
      <c r="N52">
        <v>20.159903709635685</v>
      </c>
      <c r="O52">
        <v>18.45964306770116</v>
      </c>
      <c r="P52">
        <v>1.7258723719979558</v>
      </c>
      <c r="Q52">
        <v>20.160406297336696</v>
      </c>
      <c r="R52">
        <v>18.43453392533874</v>
      </c>
      <c r="S52">
        <v>1.7519060656886736</v>
      </c>
      <c r="T52">
        <v>20.160917535888036</v>
      </c>
      <c r="U52">
        <v>18.409011470199363</v>
      </c>
      <c r="V52">
        <v>1.778379016775725</v>
      </c>
      <c r="W52">
        <v>20.16143773566558</v>
      </c>
      <c r="X52">
        <v>18.383058718889856</v>
      </c>
    </row>
    <row r="53" spans="2:24" ht="12.75">
      <c r="B53">
        <v>41</v>
      </c>
      <c r="C53">
        <v>80000</v>
      </c>
      <c r="D53">
        <v>1.4780000000000006</v>
      </c>
      <c r="E53">
        <v>20.14248407603422</v>
      </c>
      <c r="F53">
        <v>18.664484076034217</v>
      </c>
      <c r="G53">
        <v>1.5014729251217305</v>
      </c>
      <c r="H53">
        <v>20.14290315944863</v>
      </c>
      <c r="I53">
        <v>18.641430234326897</v>
      </c>
      <c r="J53">
        <v>1.525290942224059</v>
      </c>
      <c r="K53">
        <v>20.143328888213127</v>
      </c>
      <c r="L53">
        <v>18.618037945989066</v>
      </c>
      <c r="M53">
        <v>1.5494665726759114</v>
      </c>
      <c r="N53">
        <v>20.143761479416412</v>
      </c>
      <c r="O53">
        <v>18.5942949067405</v>
      </c>
      <c r="P53">
        <v>1.5740130944096238</v>
      </c>
      <c r="Q53">
        <v>20.144201161455044</v>
      </c>
      <c r="R53">
        <v>18.57018806704542</v>
      </c>
      <c r="S53">
        <v>1.5989446075173035</v>
      </c>
      <c r="T53">
        <v>20.144648174868035</v>
      </c>
      <c r="U53">
        <v>18.54570356735073</v>
      </c>
      <c r="V53">
        <v>1.6242761073988377</v>
      </c>
      <c r="W53">
        <v>20.145102773253043</v>
      </c>
      <c r="X53">
        <v>18.520826665854205</v>
      </c>
    </row>
    <row r="54" spans="2:24" ht="12.75">
      <c r="B54">
        <v>42</v>
      </c>
      <c r="C54">
        <v>82000</v>
      </c>
      <c r="D54">
        <v>1.3302000000000005</v>
      </c>
      <c r="E54">
        <v>20.126858789869747</v>
      </c>
      <c r="F54">
        <v>18.796658789869745</v>
      </c>
      <c r="G54">
        <v>1.3527478512947446</v>
      </c>
      <c r="H54">
        <v>20.12722246207079</v>
      </c>
      <c r="I54">
        <v>18.774474610776046</v>
      </c>
      <c r="J54">
        <v>1.3756123339826827</v>
      </c>
      <c r="K54">
        <v>20.127591735761737</v>
      </c>
      <c r="L54">
        <v>18.751979401779053</v>
      </c>
      <c r="M54">
        <v>1.3988044084899065</v>
      </c>
      <c r="N54">
        <v>20.127966788011637</v>
      </c>
      <c r="O54">
        <v>18.729162379521732</v>
      </c>
      <c r="P54">
        <v>1.422335666222084</v>
      </c>
      <c r="Q54">
        <v>20.128347804781285</v>
      </c>
      <c r="R54">
        <v>18.7060121385592</v>
      </c>
      <c r="S54">
        <v>1.4462183816198462</v>
      </c>
      <c r="T54">
        <v>20.128734981553627</v>
      </c>
      <c r="U54">
        <v>18.68251659993378</v>
      </c>
      <c r="V54">
        <v>1.4704655699083709</v>
      </c>
      <c r="W54">
        <v>20.129128524023248</v>
      </c>
      <c r="X54">
        <v>18.658662954114877</v>
      </c>
    </row>
    <row r="55" spans="2:24" ht="12.75">
      <c r="B55">
        <v>43</v>
      </c>
      <c r="C55">
        <v>84000</v>
      </c>
      <c r="D55">
        <v>1.1824000000000003</v>
      </c>
      <c r="E55">
        <v>20.111560587058573</v>
      </c>
      <c r="F55">
        <v>18.929160587058572</v>
      </c>
      <c r="G55">
        <v>1.204062187132223</v>
      </c>
      <c r="H55">
        <v>20.111872427174536</v>
      </c>
      <c r="I55">
        <v>18.907810240042313</v>
      </c>
      <c r="J55">
        <v>1.2260149796248492</v>
      </c>
      <c r="K55">
        <v>20.11218893638544</v>
      </c>
      <c r="L55">
        <v>18.88617395676059</v>
      </c>
      <c r="M55">
        <v>1.2482679765275868</v>
      </c>
      <c r="N55">
        <v>20.112510257667406</v>
      </c>
      <c r="O55">
        <v>18.86424228113982</v>
      </c>
      <c r="P55">
        <v>1.2708313035486969</v>
      </c>
      <c r="Q55">
        <v>20.112836540927514</v>
      </c>
      <c r="R55">
        <v>18.842005237378817</v>
      </c>
      <c r="S55">
        <v>1.2937156544112267</v>
      </c>
      <c r="T55">
        <v>20.113167943476636</v>
      </c>
      <c r="U55">
        <v>18.81945228906541</v>
      </c>
      <c r="V55">
        <v>1.3169323365094854</v>
      </c>
      <c r="W55">
        <v>20.11350463054465</v>
      </c>
      <c r="X55">
        <v>18.796572294035165</v>
      </c>
    </row>
    <row r="56" spans="2:24" ht="12.75">
      <c r="B56">
        <v>44</v>
      </c>
      <c r="C56">
        <v>86000</v>
      </c>
      <c r="D56">
        <v>1.0346000000000002</v>
      </c>
      <c r="E56">
        <v>20.096581160259888</v>
      </c>
      <c r="F56">
        <v>19.061981160259887</v>
      </c>
      <c r="G56">
        <v>1.0554141962714119</v>
      </c>
      <c r="H56">
        <v>20.096844502551157</v>
      </c>
      <c r="I56">
        <v>19.041430306279747</v>
      </c>
      <c r="J56">
        <v>1.0764951928194941</v>
      </c>
      <c r="K56">
        <v>20.097111680679994</v>
      </c>
      <c r="L56">
        <v>19.0206164878605</v>
      </c>
      <c r="M56">
        <v>1.0978514008367608</v>
      </c>
      <c r="N56">
        <v>20.097382808556187</v>
      </c>
      <c r="O56">
        <v>18.999531407719427</v>
      </c>
      <c r="P56">
        <v>1.1194916714521588</v>
      </c>
      <c r="Q56">
        <v>20.09765800542758</v>
      </c>
      <c r="R56">
        <v>18.97816633397542</v>
      </c>
      <c r="S56">
        <v>1.141425328624351</v>
      </c>
      <c r="T56">
        <v>20.097937396231014</v>
      </c>
      <c r="U56">
        <v>18.956512067606663</v>
      </c>
      <c r="V56">
        <v>1.1636622052874839</v>
      </c>
      <c r="W56">
        <v>20.098221111973483</v>
      </c>
      <c r="X56">
        <v>18.934558906686</v>
      </c>
    </row>
    <row r="57" spans="2:24" ht="12.75">
      <c r="B57">
        <v>45</v>
      </c>
      <c r="C57">
        <v>88000</v>
      </c>
      <c r="D57">
        <v>0.8868</v>
      </c>
      <c r="E57">
        <v>20.081912432760046</v>
      </c>
      <c r="F57">
        <v>19.195112432760045</v>
      </c>
      <c r="G57">
        <v>0.9068022165097168</v>
      </c>
      <c r="H57">
        <v>20.08213038400137</v>
      </c>
      <c r="I57">
        <v>19.175328167491653</v>
      </c>
      <c r="J57">
        <v>0.9270494545449471</v>
      </c>
      <c r="K57">
        <v>20.082351426031035</v>
      </c>
      <c r="L57">
        <v>19.15530197148609</v>
      </c>
      <c r="M57">
        <v>0.9475490883688281</v>
      </c>
      <c r="N57">
        <v>20.08257564795844</v>
      </c>
      <c r="O57">
        <v>19.135026559589612</v>
      </c>
      <c r="P57">
        <v>0.9683088600352031</v>
      </c>
      <c r="Q57">
        <v>20.082803142935553</v>
      </c>
      <c r="R57">
        <v>19.11449428290035</v>
      </c>
      <c r="S57">
        <v>0.9893369055804454</v>
      </c>
      <c r="T57">
        <v>20.083034008413502</v>
      </c>
      <c r="U57">
        <v>19.093697102833058</v>
      </c>
      <c r="V57">
        <v>1.0106417836790307</v>
      </c>
      <c r="W57">
        <v>20.083268346420358</v>
      </c>
      <c r="X57">
        <v>19.072626562741327</v>
      </c>
    </row>
    <row r="58" spans="2:24" ht="12.75">
      <c r="B58">
        <v>46</v>
      </c>
      <c r="C58">
        <v>90000</v>
      </c>
      <c r="D58">
        <v>0.7389999999999999</v>
      </c>
      <c r="E58">
        <v>20.067546552373855</v>
      </c>
      <c r="F58">
        <v>19.328546552373854</v>
      </c>
      <c r="G58">
        <v>0.7582246571718463</v>
      </c>
      <c r="H58">
        <v>20.067722007981235</v>
      </c>
      <c r="I58">
        <v>19.309497350809387</v>
      </c>
      <c r="J58">
        <v>0.7776744061397284</v>
      </c>
      <c r="K58">
        <v>20.067899887843172</v>
      </c>
      <c r="L58">
        <v>19.290225481703445</v>
      </c>
      <c r="M58">
        <v>0.7973557155657608</v>
      </c>
      <c r="N58">
        <v>20.068080259891392</v>
      </c>
      <c r="O58">
        <v>19.27072454432563</v>
      </c>
      <c r="P58">
        <v>0.8172753618384034</v>
      </c>
      <c r="Q58">
        <v>20.068263195045436</v>
      </c>
      <c r="R58">
        <v>19.25098783320703</v>
      </c>
      <c r="S58">
        <v>0.8374404499518632</v>
      </c>
      <c r="T58">
        <v>20.068448767396053</v>
      </c>
      <c r="U58">
        <v>19.23100831744419</v>
      </c>
      <c r="V58">
        <v>0.8578584362546327</v>
      </c>
      <c r="W58">
        <v>20.068637054403204</v>
      </c>
      <c r="X58">
        <v>19.210778618148574</v>
      </c>
    </row>
    <row r="59" spans="2:24" ht="12.75">
      <c r="B59">
        <v>47</v>
      </c>
      <c r="C59">
        <v>92000</v>
      </c>
      <c r="D59">
        <v>0.5912000000000006</v>
      </c>
      <c r="E59">
        <v>20.053475885441866</v>
      </c>
      <c r="F59">
        <v>19.462275885441866</v>
      </c>
      <c r="G59">
        <v>0.6096799965001934</v>
      </c>
      <c r="H59">
        <v>20.05361154443407</v>
      </c>
      <c r="I59">
        <v>19.443931547933875</v>
      </c>
      <c r="J59">
        <v>0.6283668425450732</v>
      </c>
      <c r="K59">
        <v>20.053749031063848</v>
      </c>
      <c r="L59">
        <v>19.425382188518775</v>
      </c>
      <c r="M59">
        <v>0.6472662155152148</v>
      </c>
      <c r="N59">
        <v>20.053888395163764</v>
      </c>
      <c r="O59">
        <v>19.406622179648547</v>
      </c>
      <c r="P59">
        <v>0.666384050473621</v>
      </c>
      <c r="Q59">
        <v>20.054029688694456</v>
      </c>
      <c r="R59">
        <v>19.387645638220835</v>
      </c>
      <c r="S59">
        <v>0.6857265568292302</v>
      </c>
      <c r="T59">
        <v>20.054172965871185</v>
      </c>
      <c r="U59">
        <v>19.368446409041955</v>
      </c>
      <c r="V59">
        <v>0.7053002364205997</v>
      </c>
      <c r="W59">
        <v>20.054318283300116</v>
      </c>
      <c r="X59">
        <v>19.349018046879518</v>
      </c>
    </row>
    <row r="60" spans="2:24" ht="12.75">
      <c r="B60">
        <v>48</v>
      </c>
      <c r="C60">
        <v>94000</v>
      </c>
      <c r="D60">
        <v>0.44340000000000046</v>
      </c>
      <c r="E60">
        <v>20.039693010929156</v>
      </c>
      <c r="F60">
        <v>19.596293010929156</v>
      </c>
      <c r="G60">
        <v>0.46116677907831094</v>
      </c>
      <c r="H60">
        <v>20.039791389807633</v>
      </c>
      <c r="I60">
        <v>19.57862461072932</v>
      </c>
      <c r="J60">
        <v>0.47912370574724567</v>
      </c>
      <c r="K60">
        <v>20.039891061992932</v>
      </c>
      <c r="L60">
        <v>19.560767356245687</v>
      </c>
      <c r="M60">
        <v>0.49727576565998516</v>
      </c>
      <c r="N60">
        <v>20.039992061836283</v>
      </c>
      <c r="O60">
        <v>19.542716296176298</v>
      </c>
      <c r="P60">
        <v>0.5156281604252121</v>
      </c>
      <c r="Q60">
        <v>20.040094425115374</v>
      </c>
      <c r="R60">
        <v>19.52446626469016</v>
      </c>
      <c r="S60">
        <v>0.5341863209212461</v>
      </c>
      <c r="T60">
        <v>20.040198189116676</v>
      </c>
      <c r="U60">
        <v>19.50601186819543</v>
      </c>
      <c r="V60">
        <v>0.5529559216908865</v>
      </c>
      <c r="W60">
        <v>20.040303392723924</v>
      </c>
      <c r="X60">
        <v>19.487347471033036</v>
      </c>
    </row>
    <row r="61" spans="2:24" ht="12.75">
      <c r="B61">
        <v>49</v>
      </c>
      <c r="C61">
        <v>96000</v>
      </c>
      <c r="D61">
        <v>0.2956000000000003</v>
      </c>
      <c r="E61">
        <v>20.02619071463019</v>
      </c>
      <c r="F61">
        <v>19.73059071463019</v>
      </c>
      <c r="G61">
        <v>0.3126836132957987</v>
      </c>
      <c r="H61">
        <v>20.02625416025542</v>
      </c>
      <c r="I61">
        <v>19.71357054695962</v>
      </c>
      <c r="J61">
        <v>0.329942078425403</v>
      </c>
      <c r="K61">
        <v>20.026318420369197</v>
      </c>
      <c r="L61">
        <v>19.696376341943793</v>
      </c>
      <c r="M61">
        <v>0.34737977604678855</v>
      </c>
      <c r="N61">
        <v>20.026383516069</v>
      </c>
      <c r="O61">
        <v>19.67900374002221</v>
      </c>
      <c r="P61">
        <v>0.3650012679545639</v>
      </c>
      <c r="Q61">
        <v>20.0264494693055</v>
      </c>
      <c r="R61">
        <v>19.661448201350936</v>
      </c>
      <c r="S61">
        <v>0.38281130773024885</v>
      </c>
      <c r="T61">
        <v>20.026516302930435</v>
      </c>
      <c r="U61">
        <v>19.643704995200185</v>
      </c>
      <c r="V61">
        <v>0.40081485221617574</v>
      </c>
      <c r="W61">
        <v>20.026584040747966</v>
      </c>
      <c r="X61">
        <v>19.62576918853179</v>
      </c>
    </row>
    <row r="62" spans="2:24" ht="12.75">
      <c r="B62">
        <v>50</v>
      </c>
      <c r="C62">
        <v>98000</v>
      </c>
      <c r="D62">
        <v>0.14780000000000015</v>
      </c>
      <c r="E62">
        <v>20.0129619834836</v>
      </c>
      <c r="F62">
        <v>19.8651619834836</v>
      </c>
      <c r="G62">
        <v>0.16422916886147934</v>
      </c>
      <c r="H62">
        <v>20.012992685020514</v>
      </c>
      <c r="I62">
        <v>19.848763516159035</v>
      </c>
      <c r="J62">
        <v>0.18081917780866114</v>
      </c>
      <c r="K62">
        <v>20.01302377172491</v>
      </c>
      <c r="L62">
        <v>19.83220459391625</v>
      </c>
      <c r="M62">
        <v>0.1975738780983123</v>
      </c>
      <c r="N62">
        <v>20.013055253337352</v>
      </c>
      <c r="O62">
        <v>19.81548137523904</v>
      </c>
      <c r="P62">
        <v>0.21449727304691768</v>
      </c>
      <c r="Q62">
        <v>20.013087139982616</v>
      </c>
      <c r="R62">
        <v>19.7985898669357</v>
      </c>
      <c r="S62">
        <v>0.2315935265599796</v>
      </c>
      <c r="T62">
        <v>20.013119442190657</v>
      </c>
      <c r="U62">
        <v>19.781525915630677</v>
      </c>
      <c r="V62">
        <v>0.24886697228997703</v>
      </c>
      <c r="W62">
        <v>20.013152170919124</v>
      </c>
      <c r="X62">
        <v>19.764285198629146</v>
      </c>
    </row>
    <row r="63" spans="2:24" ht="12.75">
      <c r="B63">
        <v>51</v>
      </c>
      <c r="C63">
        <v>100000</v>
      </c>
      <c r="D63">
        <v>0</v>
      </c>
      <c r="E63">
        <v>20</v>
      </c>
      <c r="F63">
        <v>20</v>
      </c>
      <c r="G63">
        <v>0.01580217437054464</v>
      </c>
      <c r="H63">
        <v>20</v>
      </c>
      <c r="I63">
        <v>19.984197825629455</v>
      </c>
      <c r="J63">
        <v>0.03175234974430364</v>
      </c>
      <c r="K63">
        <v>20</v>
      </c>
      <c r="L63">
        <v>19.968247650255698</v>
      </c>
      <c r="M63">
        <v>0.04785391389184215</v>
      </c>
      <c r="N63">
        <v>20</v>
      </c>
      <c r="O63">
        <v>19.952146086108158</v>
      </c>
      <c r="P63">
        <v>0.06411038234268873</v>
      </c>
      <c r="Q63">
        <v>20</v>
      </c>
      <c r="R63">
        <v>19.93588961765731</v>
      </c>
      <c r="S63">
        <v>0.08052540522404777</v>
      </c>
      <c r="T63">
        <v>20</v>
      </c>
      <c r="U63">
        <v>19.919474594775952</v>
      </c>
      <c r="V63">
        <v>0.09710277458009266</v>
      </c>
      <c r="W63">
        <v>20</v>
      </c>
      <c r="X63">
        <v>19.902897225419906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B2:H32"/>
  <sheetViews>
    <sheetView workbookViewId="0" topLeftCell="A6">
      <selection activeCell="D29" sqref="D29"/>
    </sheetView>
  </sheetViews>
  <sheetFormatPr defaultColWidth="9.140625" defaultRowHeight="12.75"/>
  <cols>
    <col min="1" max="2" width="8.8515625" style="2" customWidth="1"/>
    <col min="3" max="3" width="10.421875" style="2" customWidth="1"/>
    <col min="4" max="16384" width="8.8515625" style="2" customWidth="1"/>
  </cols>
  <sheetData>
    <row r="2" ht="17.25">
      <c r="B2" s="2" t="s">
        <v>75</v>
      </c>
    </row>
    <row r="4" spans="2:3" ht="17.25">
      <c r="B4" s="2" t="s">
        <v>76</v>
      </c>
      <c r="C4" s="2" t="s">
        <v>78</v>
      </c>
    </row>
    <row r="5" spans="2:3" ht="17.25">
      <c r="B5" s="2" t="s">
        <v>77</v>
      </c>
      <c r="C5" s="2" t="s">
        <v>79</v>
      </c>
    </row>
    <row r="6" ht="17.25">
      <c r="D6" s="2" t="s">
        <v>80</v>
      </c>
    </row>
    <row r="7" spans="2:3" ht="17.25">
      <c r="B7" s="2" t="s">
        <v>99</v>
      </c>
      <c r="C7" s="2" t="s">
        <v>103</v>
      </c>
    </row>
    <row r="8" spans="2:3" ht="17.25">
      <c r="B8" s="2" t="s">
        <v>100</v>
      </c>
      <c r="C8" s="2" t="s">
        <v>106</v>
      </c>
    </row>
    <row r="9" spans="2:3" ht="17.25">
      <c r="B9" s="2" t="s">
        <v>8</v>
      </c>
      <c r="C9" s="2" t="s">
        <v>104</v>
      </c>
    </row>
    <row r="10" spans="2:3" ht="17.25">
      <c r="B10" s="2" t="s">
        <v>101</v>
      </c>
      <c r="C10" s="2" t="s">
        <v>105</v>
      </c>
    </row>
    <row r="11" spans="2:3" ht="17.25">
      <c r="B11" s="2" t="s">
        <v>102</v>
      </c>
      <c r="C11" s="2" t="s">
        <v>107</v>
      </c>
    </row>
    <row r="13" spans="3:8" ht="17.25">
      <c r="C13" s="2" t="s">
        <v>77</v>
      </c>
      <c r="D13" s="2" t="s">
        <v>99</v>
      </c>
      <c r="E13" s="2" t="s">
        <v>100</v>
      </c>
      <c r="F13" s="2" t="s">
        <v>8</v>
      </c>
      <c r="G13" s="2" t="s">
        <v>101</v>
      </c>
      <c r="H13" s="2" t="s">
        <v>102</v>
      </c>
    </row>
    <row r="14" spans="2:8" ht="18">
      <c r="B14" s="3" t="s">
        <v>53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</row>
    <row r="15" spans="2:8" ht="18">
      <c r="B15" s="3" t="s">
        <v>39</v>
      </c>
      <c r="C15" s="2">
        <v>0.2</v>
      </c>
      <c r="D15" s="2">
        <v>0.2</v>
      </c>
      <c r="E15" s="2">
        <v>0.2</v>
      </c>
      <c r="F15" s="2">
        <v>0.2</v>
      </c>
      <c r="G15" s="2">
        <v>0.2</v>
      </c>
      <c r="H15" s="2">
        <v>0.2</v>
      </c>
    </row>
    <row r="16" spans="2:8" ht="17.25">
      <c r="B16" s="3" t="s">
        <v>8</v>
      </c>
      <c r="C16" s="2">
        <v>0.25</v>
      </c>
      <c r="D16" s="2">
        <v>0.25</v>
      </c>
      <c r="E16" s="2">
        <v>0.25</v>
      </c>
      <c r="F16" s="2">
        <v>0.25</v>
      </c>
      <c r="G16" s="2">
        <v>0.25</v>
      </c>
      <c r="H16" s="2">
        <v>0.25</v>
      </c>
    </row>
    <row r="17" spans="2:8" ht="18">
      <c r="B17" s="7" t="s">
        <v>38</v>
      </c>
      <c r="C17" s="2">
        <v>0.4</v>
      </c>
      <c r="D17" s="2">
        <v>0.4</v>
      </c>
      <c r="E17" s="2">
        <v>0.4</v>
      </c>
      <c r="F17" s="2">
        <v>0.4</v>
      </c>
      <c r="G17" s="2">
        <v>0.4</v>
      </c>
      <c r="H17" s="2">
        <v>0.4</v>
      </c>
    </row>
    <row r="18" spans="2:8" ht="17.25">
      <c r="B18" s="3" t="s">
        <v>52</v>
      </c>
      <c r="C18" s="2">
        <v>14</v>
      </c>
      <c r="D18" s="2">
        <v>14</v>
      </c>
      <c r="E18" s="2">
        <v>14</v>
      </c>
      <c r="F18" s="2">
        <v>14</v>
      </c>
      <c r="G18" s="2">
        <v>14</v>
      </c>
      <c r="H18" s="2">
        <v>14</v>
      </c>
    </row>
    <row r="19" spans="2:8" ht="18">
      <c r="B19" s="3" t="s">
        <v>60</v>
      </c>
      <c r="C19" s="2">
        <v>7.39E-05</v>
      </c>
      <c r="D19" s="2">
        <v>7.39E-05</v>
      </c>
      <c r="E19" s="2">
        <v>7.39E-05</v>
      </c>
      <c r="F19" s="2">
        <v>7.39E-05</v>
      </c>
      <c r="G19" s="2">
        <v>7.39E-05</v>
      </c>
      <c r="H19" s="2">
        <v>7.39E-05</v>
      </c>
    </row>
    <row r="20" spans="2:8" ht="18">
      <c r="B20" s="3" t="s">
        <v>54</v>
      </c>
      <c r="C20" s="2">
        <v>0.0005</v>
      </c>
      <c r="D20" s="2">
        <v>0.0005</v>
      </c>
      <c r="E20" s="2">
        <v>0.0005</v>
      </c>
      <c r="F20" s="2">
        <v>0.0005</v>
      </c>
      <c r="G20" s="2">
        <v>0.0005</v>
      </c>
      <c r="H20" s="2">
        <v>0.0005</v>
      </c>
    </row>
    <row r="21" ht="17.25">
      <c r="B21" s="3"/>
    </row>
    <row r="22" ht="17.25">
      <c r="B22" s="3"/>
    </row>
    <row r="23" ht="17.25">
      <c r="B23" s="3"/>
    </row>
    <row r="24" ht="17.25">
      <c r="B24" s="3"/>
    </row>
    <row r="25" spans="2:8" ht="18">
      <c r="B25" s="7" t="s">
        <v>58</v>
      </c>
      <c r="C25" s="2">
        <v>8.89</v>
      </c>
      <c r="D25" s="2">
        <v>20</v>
      </c>
      <c r="E25" s="2">
        <v>20</v>
      </c>
      <c r="F25" s="2">
        <v>20</v>
      </c>
      <c r="G25" s="2">
        <v>20</v>
      </c>
      <c r="H25" s="2">
        <v>20</v>
      </c>
    </row>
    <row r="26" ht="17.25">
      <c r="B26" s="5"/>
    </row>
    <row r="27" spans="2:8" ht="17.25">
      <c r="B27" s="3" t="s">
        <v>13</v>
      </c>
      <c r="C27" s="2">
        <v>100000</v>
      </c>
      <c r="D27" s="2">
        <v>100000</v>
      </c>
      <c r="E27" s="2">
        <v>100000</v>
      </c>
      <c r="F27" s="2">
        <v>100000</v>
      </c>
      <c r="G27" s="2">
        <v>100000</v>
      </c>
      <c r="H27" s="2">
        <v>100000</v>
      </c>
    </row>
    <row r="28" spans="2:8" ht="17.25">
      <c r="B28" s="7" t="s">
        <v>97</v>
      </c>
      <c r="C28" s="2">
        <v>0.1</v>
      </c>
      <c r="D28" s="2">
        <v>0.1</v>
      </c>
      <c r="E28" s="2">
        <v>0.1</v>
      </c>
      <c r="F28" s="2">
        <v>0.1</v>
      </c>
      <c r="G28" s="2">
        <v>0.1</v>
      </c>
      <c r="H28" s="2">
        <v>0.1</v>
      </c>
    </row>
    <row r="29" spans="2:8" ht="17.25">
      <c r="B29" s="3" t="s">
        <v>15</v>
      </c>
      <c r="C29" s="2">
        <v>1000</v>
      </c>
      <c r="D29" s="2">
        <v>10</v>
      </c>
      <c r="E29" s="2">
        <v>50</v>
      </c>
      <c r="F29" s="2">
        <v>100</v>
      </c>
      <c r="G29" s="2">
        <v>200</v>
      </c>
      <c r="H29" s="2">
        <v>600</v>
      </c>
    </row>
    <row r="30" spans="2:8" ht="17.25">
      <c r="B30" s="3" t="s">
        <v>17</v>
      </c>
      <c r="C30" s="2">
        <v>6</v>
      </c>
      <c r="D30" s="2">
        <v>6</v>
      </c>
      <c r="E30" s="2">
        <v>6</v>
      </c>
      <c r="F30" s="2">
        <v>6</v>
      </c>
      <c r="G30" s="2">
        <v>6</v>
      </c>
      <c r="H30" s="2">
        <v>6</v>
      </c>
    </row>
    <row r="31" spans="2:8" ht="17.25">
      <c r="B31" s="3" t="s">
        <v>20</v>
      </c>
      <c r="C31" s="2">
        <v>50</v>
      </c>
      <c r="D31" s="2">
        <v>50</v>
      </c>
      <c r="E31" s="2">
        <v>50</v>
      </c>
      <c r="F31" s="2">
        <v>50</v>
      </c>
      <c r="G31" s="2">
        <v>50</v>
      </c>
      <c r="H31" s="2">
        <v>50</v>
      </c>
    </row>
    <row r="32" spans="2:8" ht="18">
      <c r="B32" s="3" t="s">
        <v>95</v>
      </c>
      <c r="C32" s="2">
        <v>1</v>
      </c>
      <c r="D32" s="2">
        <v>1</v>
      </c>
      <c r="E32" s="2">
        <v>1</v>
      </c>
      <c r="F32" s="2">
        <v>1</v>
      </c>
      <c r="G32" s="2">
        <v>1</v>
      </c>
      <c r="H32" s="2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Gary Parker</cp:lastModifiedBy>
  <dcterms:created xsi:type="dcterms:W3CDTF">2002-03-19T14:27:05Z</dcterms:created>
  <dcterms:modified xsi:type="dcterms:W3CDTF">2006-05-21T11:59:32Z</dcterms:modified>
  <cp:category/>
  <cp:version/>
  <cp:contentType/>
  <cp:contentStatus/>
</cp:coreProperties>
</file>