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096" windowHeight="8832" firstSheet="1" activeTab="1"/>
  </bookViews>
  <sheets>
    <sheet name="Introduction" sheetId="1" r:id="rId1"/>
    <sheet name="Calculator" sheetId="2" r:id="rId2"/>
    <sheet name="Note" sheetId="3" r:id="rId3"/>
    <sheet name="Auxiliary Parameters" sheetId="4" r:id="rId4"/>
    <sheet name="ResultsofCalc" sheetId="5" r:id="rId5"/>
    <sheet name="PlottheData" sheetId="6" r:id="rId6"/>
  </sheets>
  <definedNames>
    <definedName name="alr">'Auxiliary Parameters'!$H$22</definedName>
    <definedName name="als">'Auxiliary Parameters'!#REF!</definedName>
    <definedName name="D">'Calculator'!$D$11</definedName>
    <definedName name="dt">'Calculator'!$D$23</definedName>
    <definedName name="Ifl">'Calculator'!$D$9</definedName>
    <definedName name="ks">'Calculator'!#REF!</definedName>
    <definedName name="L">'Calculator'!$D$38</definedName>
    <definedName name="lamp">'Calculator'!$D$16</definedName>
    <definedName name="nk">'Auxiliary Parameters'!#REF!</definedName>
    <definedName name="ns">'Auxiliary Parameters'!$D$15</definedName>
    <definedName name="Qbf">'Calculator'!$D$6</definedName>
    <definedName name="qbg">'Calculator'!$D$39</definedName>
    <definedName name="Qtbffeed">'Calculator'!$D$7</definedName>
    <definedName name="Rr">'Calculator'!$D$12</definedName>
    <definedName name="tausc">'Auxiliary Parameters'!$D$13</definedName>
  </definedNames>
  <calcPr fullCalcOnLoad="1"/>
</workbook>
</file>

<file path=xl/sharedStrings.xml><?xml version="1.0" encoding="utf-8"?>
<sst xmlns="http://schemas.openxmlformats.org/spreadsheetml/2006/main" count="149" uniqueCount="139">
  <si>
    <t>D</t>
  </si>
  <si>
    <t>m</t>
  </si>
  <si>
    <t>mm</t>
  </si>
  <si>
    <t>Flood discharge</t>
  </si>
  <si>
    <t>Intermittency</t>
  </si>
  <si>
    <t>year</t>
  </si>
  <si>
    <t>spatial step</t>
  </si>
  <si>
    <t>time step</t>
  </si>
  <si>
    <t>Results of Program</t>
  </si>
  <si>
    <t>eta (m)</t>
  </si>
  <si>
    <t>Number of printouts</t>
  </si>
  <si>
    <t>Number of time steps to printout</t>
  </si>
  <si>
    <t>The colored boxes:</t>
  </si>
  <si>
    <t>indicate the parameters you must specify.</t>
  </si>
  <si>
    <t>The rest are computed for you.</t>
  </si>
  <si>
    <t>Auxiliary Parameters</t>
  </si>
  <si>
    <t>R</t>
  </si>
  <si>
    <t>(Qf)</t>
  </si>
  <si>
    <t>(D)</t>
  </si>
  <si>
    <t>(lamp)</t>
  </si>
  <si>
    <t>(tausc)</t>
  </si>
  <si>
    <t>(Rr)</t>
  </si>
  <si>
    <t>The sediment is assumed to be uniform with size D.</t>
  </si>
  <si>
    <t>All sediment transport is assumed to occur in a specified fraction of time during which the river is in flood, specified by an intermittency.</t>
  </si>
  <si>
    <t>The flow is computed using the normal flow approximation.</t>
  </si>
  <si>
    <t>In performing this calculation, the following parameters must be specified:</t>
  </si>
  <si>
    <t>Calculations are performed from the worksheet "Calculator".</t>
  </si>
  <si>
    <t>Some auxiliary parameters used in the calculation are specified in the worksheet "Auxiliary Parameters".</t>
  </si>
  <si>
    <t>Duration of calculation</t>
  </si>
  <si>
    <t>years</t>
  </si>
  <si>
    <t xml:space="preserve">The code is contained in Module 1 of this workbook in the Visual Basic editor, which can be accessed by clicking Tools, </t>
  </si>
  <si>
    <t>then Macro, then Visual Basic Editor.</t>
  </si>
  <si>
    <t>mm/year</t>
  </si>
  <si>
    <t>x (m)</t>
  </si>
  <si>
    <t>Basin length</t>
  </si>
  <si>
    <t>(theta)</t>
  </si>
  <si>
    <t>q</t>
  </si>
  <si>
    <t>Fan angle in degrees</t>
  </si>
  <si>
    <t>deg</t>
  </si>
  <si>
    <t>Input Parameters</t>
  </si>
  <si>
    <t>Calculation of Sediment Deposition in a Fan-Shaped Basin</t>
  </si>
  <si>
    <t xml:space="preserve"> Undergoing Piston-Style Subsidence</t>
  </si>
  <si>
    <t>(Cz)</t>
  </si>
  <si>
    <t>Mean aggradation rate</t>
  </si>
  <si>
    <t>(Sinu)</t>
  </si>
  <si>
    <t>W</t>
  </si>
  <si>
    <t>Channel sinuosity</t>
  </si>
  <si>
    <t>radians</t>
  </si>
  <si>
    <t>Number of intervals</t>
  </si>
  <si>
    <t>tons/year</t>
  </si>
  <si>
    <t>Node</t>
  </si>
  <si>
    <t>time (yrs)</t>
  </si>
  <si>
    <t>0 yr</t>
  </si>
  <si>
    <t>The initial bed is assumed to be horizontal.</t>
  </si>
  <si>
    <t>The downstream boundary condition is one of vanishing sediment transport, and thus vanishing bed slope.</t>
  </si>
  <si>
    <t>a final equilibrium profile is attained.  Otherwise the final state is characterized by aggradation accompanied by a</t>
  </si>
  <si>
    <t>steady, uniform rise (fall) in bed elevation.</t>
  </si>
  <si>
    <t>The time evolution of the fan is computed by clicking the button "Do a Calculation", which executes the code in Module 1 (see below).</t>
  </si>
  <si>
    <t>Results of the calculation are given as data in worksheet "ResultsofCalc", and as a plot in worksheet "PlottheData".</t>
  </si>
  <si>
    <t>This workbook computes the evolution of axisymmetric alluvial fans undergoing subsidence.</t>
  </si>
  <si>
    <r>
      <t xml:space="preserve">The fan is assumed to be axisymmetric with fan angle </t>
    </r>
    <r>
      <rPr>
        <sz val="14"/>
        <rFont val="Symbol"/>
        <family val="1"/>
      </rPr>
      <t>q</t>
    </r>
    <r>
      <rPr>
        <vertAlign val="subscript"/>
        <sz val="14"/>
        <rFont val="Arial"/>
        <family val="2"/>
      </rPr>
      <t>f</t>
    </r>
    <r>
      <rPr>
        <sz val="14"/>
        <rFont val="Arial"/>
        <family val="0"/>
      </rPr>
      <t>.</t>
    </r>
  </si>
  <si>
    <r>
      <t>The fan has length L</t>
    </r>
    <r>
      <rPr>
        <vertAlign val="subscript"/>
        <sz val="14"/>
        <rFont val="Arial"/>
        <family val="2"/>
      </rPr>
      <t>b</t>
    </r>
    <r>
      <rPr>
        <sz val="14"/>
        <rFont val="Arial"/>
        <family val="0"/>
      </rPr>
      <t xml:space="preserve"> and is undergoing piston-style subsidence at rate </t>
    </r>
    <r>
      <rPr>
        <sz val="14"/>
        <rFont val="Symbol"/>
        <family val="1"/>
      </rPr>
      <t>s</t>
    </r>
    <r>
      <rPr>
        <sz val="14"/>
        <rFont val="Arial"/>
        <family val="0"/>
      </rPr>
      <t>.</t>
    </r>
  </si>
  <si>
    <r>
      <t>A bankfull discharge Q</t>
    </r>
    <r>
      <rPr>
        <vertAlign val="subscript"/>
        <sz val="14"/>
        <rFont val="Arial"/>
        <family val="2"/>
      </rPr>
      <t>bf</t>
    </r>
    <r>
      <rPr>
        <sz val="14"/>
        <rFont val="Arial"/>
        <family val="0"/>
      </rPr>
      <t>, a bankfull bed material sediment feed rate Q</t>
    </r>
    <r>
      <rPr>
        <vertAlign val="subscript"/>
        <sz val="14"/>
        <rFont val="Arial"/>
        <family val="2"/>
      </rPr>
      <t>tbf,feed</t>
    </r>
    <r>
      <rPr>
        <sz val="14"/>
        <rFont val="Arial"/>
        <family val="0"/>
      </rPr>
      <t xml:space="preserve">, a grain size D, a channel sinuosity </t>
    </r>
    <r>
      <rPr>
        <sz val="14"/>
        <rFont val="Symbol"/>
        <family val="1"/>
      </rPr>
      <t>W</t>
    </r>
    <r>
      <rPr>
        <sz val="14"/>
        <rFont val="Arial"/>
        <family val="0"/>
      </rPr>
      <t>,</t>
    </r>
  </si>
  <si>
    <r>
      <t>The upstream slope S</t>
    </r>
    <r>
      <rPr>
        <vertAlign val="subscript"/>
        <sz val="14"/>
        <rFont val="Arial"/>
        <family val="2"/>
      </rPr>
      <t>u</t>
    </r>
    <r>
      <rPr>
        <sz val="14"/>
        <rFont val="Arial"/>
        <family val="0"/>
      </rPr>
      <t xml:space="preserve"> is computed from the input parameters.</t>
    </r>
  </si>
  <si>
    <r>
      <t xml:space="preserve">The mean aggradation rate is computed in the worksheet "Calculator".  If the subsidence rate </t>
    </r>
    <r>
      <rPr>
        <sz val="14"/>
        <rFont val="Symbol"/>
        <family val="1"/>
      </rPr>
      <t>s</t>
    </r>
    <r>
      <rPr>
        <sz val="14"/>
        <rFont val="Arial"/>
        <family val="0"/>
      </rPr>
      <t xml:space="preserve"> is set equal to this value,</t>
    </r>
  </si>
  <si>
    <r>
      <t>L</t>
    </r>
    <r>
      <rPr>
        <vertAlign val="subscript"/>
        <sz val="14"/>
        <rFont val="Arial"/>
        <family val="2"/>
      </rPr>
      <t>b</t>
    </r>
    <r>
      <rPr>
        <sz val="14"/>
        <rFont val="Arial"/>
        <family val="0"/>
      </rPr>
      <t xml:space="preserve"> = reach length;</t>
    </r>
  </si>
  <si>
    <r>
      <t>M = number of spatial intervals, so that the spatial step length = L</t>
    </r>
    <r>
      <rPr>
        <vertAlign val="subscript"/>
        <sz val="14"/>
        <rFont val="Arial"/>
        <family val="2"/>
      </rPr>
      <t>b</t>
    </r>
    <r>
      <rPr>
        <sz val="14"/>
        <rFont val="Arial"/>
        <family val="0"/>
      </rPr>
      <t>/M;</t>
    </r>
  </si>
  <si>
    <r>
      <t>D</t>
    </r>
    <r>
      <rPr>
        <sz val="14"/>
        <rFont val="Arial"/>
        <family val="0"/>
      </rPr>
      <t>t = time step length;</t>
    </r>
  </si>
  <si>
    <t>The Exner equation of sediment continuity is executed at nodes 2 to M.  At node 1 the bed elevation is calculated from the bed elevation at node 2</t>
  </si>
  <si>
    <r>
      <t>and the upstream bed slope S</t>
    </r>
    <r>
      <rPr>
        <vertAlign val="subscript"/>
        <sz val="14"/>
        <rFont val="Arial"/>
        <family val="2"/>
      </rPr>
      <t>u</t>
    </r>
    <r>
      <rPr>
        <sz val="14"/>
        <rFont val="Arial"/>
        <family val="0"/>
      </rPr>
      <t>.  At node M+1 the bed elevation is assumed to be equal to that at node M.</t>
    </r>
  </si>
  <si>
    <t>Welcome to the Excel Workbook "Fde-bookSubsidingBasin"</t>
  </si>
  <si>
    <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0"/>
      </rPr>
      <t>/s</t>
    </r>
  </si>
  <si>
    <r>
      <t>l</t>
    </r>
    <r>
      <rPr>
        <vertAlign val="subscript"/>
        <sz val="14"/>
        <rFont val="Arial"/>
        <family val="2"/>
      </rPr>
      <t>p</t>
    </r>
  </si>
  <si>
    <r>
      <t>Q</t>
    </r>
    <r>
      <rPr>
        <vertAlign val="subscript"/>
        <sz val="14"/>
        <rFont val="Arial"/>
        <family val="2"/>
      </rPr>
      <t>bf</t>
    </r>
  </si>
  <si>
    <r>
      <t>Q</t>
    </r>
    <r>
      <rPr>
        <vertAlign val="subscript"/>
        <sz val="14"/>
        <rFont val="Arial"/>
        <family val="2"/>
      </rPr>
      <t>tbf,feed</t>
    </r>
  </si>
  <si>
    <t>(Qtbffeed)</t>
  </si>
  <si>
    <t>(Ifl)</t>
  </si>
  <si>
    <t>(Lb)</t>
  </si>
  <si>
    <t>(sigma)</t>
  </si>
  <si>
    <t>(etaddot)</t>
  </si>
  <si>
    <t>M</t>
  </si>
  <si>
    <r>
      <t>D</t>
    </r>
    <r>
      <rPr>
        <sz val="14"/>
        <rFont val="Arial"/>
        <family val="0"/>
      </rPr>
      <t>x</t>
    </r>
  </si>
  <si>
    <r>
      <t>D</t>
    </r>
    <r>
      <rPr>
        <sz val="14"/>
        <rFont val="Arial"/>
        <family val="0"/>
      </rPr>
      <t>t</t>
    </r>
  </si>
  <si>
    <t>Mtoprint</t>
  </si>
  <si>
    <t>Mprint</t>
  </si>
  <si>
    <r>
      <t>L</t>
    </r>
    <r>
      <rPr>
        <vertAlign val="subscript"/>
        <sz val="14"/>
        <rFont val="Arial"/>
        <family val="2"/>
      </rPr>
      <t>b</t>
    </r>
  </si>
  <si>
    <t>s</t>
  </si>
  <si>
    <r>
      <t>t</t>
    </r>
    <r>
      <rPr>
        <vertAlign val="subscript"/>
        <sz val="14"/>
        <rFont val="Arial"/>
        <family val="2"/>
      </rPr>
      <t>c</t>
    </r>
    <r>
      <rPr>
        <sz val="14"/>
        <rFont val="Arial"/>
        <family val="0"/>
      </rPr>
      <t>*</t>
    </r>
  </si>
  <si>
    <t>Mtoprint = number of time steps to a printout;</t>
  </si>
  <si>
    <t>Mprint = number of printouts in the calculation.</t>
  </si>
  <si>
    <t>Chezy Resistance Coefficient</t>
  </si>
  <si>
    <t>Bed porosity</t>
  </si>
  <si>
    <t>Cz</t>
  </si>
  <si>
    <t>Parameters for Sand Fan (Engelund-Hansen 1967 load relation)</t>
  </si>
  <si>
    <r>
      <t>a</t>
    </r>
    <r>
      <rPr>
        <vertAlign val="subscript"/>
        <sz val="14"/>
        <rFont val="Arial"/>
        <family val="2"/>
      </rPr>
      <t>EH</t>
    </r>
  </si>
  <si>
    <r>
      <t>n</t>
    </r>
    <r>
      <rPr>
        <vertAlign val="subscript"/>
        <sz val="14"/>
        <rFont val="Arial"/>
        <family val="2"/>
      </rPr>
      <t>EH</t>
    </r>
  </si>
  <si>
    <t>Parameters for Gravel Fan (Parker 1979 load relation)</t>
  </si>
  <si>
    <r>
      <t>a</t>
    </r>
    <r>
      <rPr>
        <vertAlign val="subscript"/>
        <sz val="14"/>
        <rFont val="Arial"/>
        <family val="2"/>
      </rPr>
      <t>P</t>
    </r>
  </si>
  <si>
    <r>
      <t>n</t>
    </r>
    <r>
      <rPr>
        <vertAlign val="subscript"/>
        <sz val="14"/>
        <rFont val="Arial"/>
        <family val="2"/>
      </rPr>
      <t>P</t>
    </r>
  </si>
  <si>
    <t>coefficient</t>
  </si>
  <si>
    <t>exponent</t>
  </si>
  <si>
    <t>Subsidence rate (must equal mean aggradation for perfect filling of hole; otherwise overfilled or underfilled)</t>
  </si>
  <si>
    <t>Submerged specific gravity of sediment (e.g. 1.65 for quartz)</t>
  </si>
  <si>
    <t>(tausforms)</t>
  </si>
  <si>
    <t>(tausformg)</t>
  </si>
  <si>
    <r>
      <t>t</t>
    </r>
    <r>
      <rPr>
        <vertAlign val="subscript"/>
        <sz val="14"/>
        <rFont val="Arial"/>
        <family val="2"/>
      </rPr>
      <t>forms</t>
    </r>
    <r>
      <rPr>
        <sz val="14"/>
        <rFont val="Arial"/>
        <family val="0"/>
      </rPr>
      <t>*</t>
    </r>
  </si>
  <si>
    <r>
      <t>t</t>
    </r>
    <r>
      <rPr>
        <vertAlign val="subscript"/>
        <sz val="14"/>
        <rFont val="Arial"/>
        <family val="2"/>
      </rPr>
      <t>formg</t>
    </r>
    <r>
      <rPr>
        <sz val="14"/>
        <rFont val="Arial"/>
        <family val="0"/>
      </rPr>
      <t>*</t>
    </r>
  </si>
  <si>
    <t>channel-forming Shields number for sand-bed streams</t>
  </si>
  <si>
    <t>channel-forming Shields number for gravel-bed streams</t>
  </si>
  <si>
    <t>(aleh)</t>
  </si>
  <si>
    <t>(neh)</t>
  </si>
  <si>
    <t>(alp)</t>
  </si>
  <si>
    <t>(np)</t>
  </si>
  <si>
    <t>5000 yr</t>
  </si>
  <si>
    <t>1000 yr</t>
  </si>
  <si>
    <t>2000 yr</t>
  </si>
  <si>
    <t>3000 yr</t>
  </si>
  <si>
    <t>4000 yr</t>
  </si>
  <si>
    <t>If grain size D &lt; 2 mm the Engelund-Hansen (1967) formulation for total bed material transport of sand is used.</t>
  </si>
  <si>
    <t>If grain size &gt;=  2 mm the Parker (1979) bedload transport formulation for gravel is used.</t>
  </si>
  <si>
    <t>A Chezy relation is used for bed resistance; the dimensionless Chezy resistance coefficient Cz is assumed to be a prescribed constant.</t>
  </si>
  <si>
    <t>L</t>
  </si>
  <si>
    <t>(lambig)</t>
  </si>
  <si>
    <t>Units of wash load deposited in the fan per unit bed material load deposited</t>
  </si>
  <si>
    <t>Upstream bed material sediment feed rate during floods</t>
  </si>
  <si>
    <t>Annual sediment supply to fan (bed material load + wash load)</t>
  </si>
  <si>
    <t>Grain size of bed material</t>
  </si>
  <si>
    <t>In the case of a fan traversed by a gravel-bed river(s), the wash load can be interpreted to be sand.</t>
  </si>
  <si>
    <t>In the case of a fan traversed by a sand-bed river(s), the wash load can be interpreted to be silt.</t>
  </si>
  <si>
    <r>
      <t xml:space="preserve">a porosity </t>
    </r>
    <r>
      <rPr>
        <sz val="14"/>
        <rFont val="Symbol"/>
        <family val="1"/>
      </rPr>
      <t>l</t>
    </r>
    <r>
      <rPr>
        <vertAlign val="subscript"/>
        <sz val="14"/>
        <rFont val="Arial"/>
        <family val="2"/>
      </rPr>
      <t>p</t>
    </r>
    <r>
      <rPr>
        <sz val="14"/>
        <rFont val="Arial"/>
        <family val="0"/>
      </rPr>
      <t xml:space="preserve">, a factor </t>
    </r>
    <r>
      <rPr>
        <sz val="14"/>
        <rFont val="Symbol"/>
        <family val="1"/>
      </rPr>
      <t>L</t>
    </r>
    <r>
      <rPr>
        <sz val="14"/>
        <rFont val="Arial"/>
        <family val="0"/>
      </rPr>
      <t xml:space="preserve"> characterizing the units wash load deposited in the basin per unit bed material load </t>
    </r>
  </si>
  <si>
    <r>
      <t>and an intermittency I</t>
    </r>
    <r>
      <rPr>
        <vertAlign val="subscript"/>
        <sz val="14"/>
        <rFont val="Arial"/>
        <family val="2"/>
      </rPr>
      <t>f</t>
    </r>
    <r>
      <rPr>
        <sz val="14"/>
        <rFont val="Arial"/>
        <family val="0"/>
      </rPr>
      <t xml:space="preserve"> must be specified.</t>
    </r>
  </si>
  <si>
    <r>
      <t>I</t>
    </r>
    <r>
      <rPr>
        <vertAlign val="subscript"/>
        <sz val="14"/>
        <rFont val="Arial"/>
        <family val="2"/>
      </rPr>
      <t>f</t>
    </r>
  </si>
  <si>
    <t>critical Shields number</t>
  </si>
  <si>
    <t>NOTE</t>
  </si>
  <si>
    <t xml:space="preserve">This workbook and software are provided for free as part of the e-book: </t>
  </si>
  <si>
    <t xml:space="preserve">1D SEDIMENT TRANSPORT MORPHODYNAMICS with applications to RIVERS AND TURBIDITY CURRENTS, </t>
  </si>
  <si>
    <t>by Gary Parker.</t>
  </si>
  <si>
    <t xml:space="preserve">Neither I nor any university in which I am in the employ accepts </t>
  </si>
  <si>
    <t>responsibility or liability for its use by third parties.</t>
  </si>
</sst>
</file>

<file path=xl/styles.xml><?xml version="1.0" encoding="utf-8"?>
<styleSheet xmlns="http://schemas.openxmlformats.org/spreadsheetml/2006/main">
  <numFmts count="20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E+00"/>
  </numFmts>
  <fonts count="9">
    <font>
      <sz val="10"/>
      <name val="Arial"/>
      <family val="0"/>
    </font>
    <font>
      <sz val="14"/>
      <name val="Arial"/>
      <family val="2"/>
    </font>
    <font>
      <i/>
      <sz val="14"/>
      <name val="Arial"/>
      <family val="2"/>
    </font>
    <font>
      <sz val="15.5"/>
      <name val="Arial"/>
      <family val="2"/>
    </font>
    <font>
      <sz val="9.5"/>
      <name val="Arial"/>
      <family val="0"/>
    </font>
    <font>
      <b/>
      <sz val="19.25"/>
      <name val="Arial"/>
      <family val="2"/>
    </font>
    <font>
      <sz val="14"/>
      <name val="Symbol"/>
      <family val="1"/>
    </font>
    <font>
      <vertAlign val="subscript"/>
      <sz val="14"/>
      <name val="Arial"/>
      <family val="2"/>
    </font>
    <font>
      <vertAlign val="superscript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1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Evolution of Axisymmetric Fan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ResultsofCalc!$D$6</c:f>
              <c:strCache>
                <c:ptCount val="1"/>
                <c:pt idx="0">
                  <c:v>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ResultsofCalc!$C$7:$C$27</c:f>
              <c:numCache>
                <c:ptCount val="2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</c:numCache>
            </c:numRef>
          </c:xVal>
          <c:yVal>
            <c:numRef>
              <c:f>ResultsofCalc!$D$7:$D$27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ResultsofCalc!$E$6</c:f>
              <c:strCache>
                <c:ptCount val="1"/>
                <c:pt idx="0">
                  <c:v>1000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ResultsofCalc!$C$7:$C$27</c:f>
              <c:numCache>
                <c:ptCount val="2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</c:numCache>
            </c:numRef>
          </c:xVal>
          <c:yVal>
            <c:numRef>
              <c:f>ResultsofCalc!$E$7:$E$27</c:f>
              <c:numCache>
                <c:ptCount val="21"/>
                <c:pt idx="0">
                  <c:v>15.455313235032454</c:v>
                </c:pt>
                <c:pt idx="1">
                  <c:v>13.681119686645358</c:v>
                </c:pt>
                <c:pt idx="2">
                  <c:v>11.915056320004073</c:v>
                </c:pt>
                <c:pt idx="3">
                  <c:v>10.19720536284365</c:v>
                </c:pt>
                <c:pt idx="4">
                  <c:v>8.511785931731563</c:v>
                </c:pt>
                <c:pt idx="5">
                  <c:v>6.905511703929524</c:v>
                </c:pt>
                <c:pt idx="6">
                  <c:v>5.362685658828689</c:v>
                </c:pt>
                <c:pt idx="7">
                  <c:v>3.926299854573048</c:v>
                </c:pt>
                <c:pt idx="8">
                  <c:v>2.5803312711620148</c:v>
                </c:pt>
                <c:pt idx="9">
                  <c:v>1.360681326381387</c:v>
                </c:pt>
                <c:pt idx="10">
                  <c:v>0.2511493304643663</c:v>
                </c:pt>
                <c:pt idx="11">
                  <c:v>-0.7235395858194422</c:v>
                </c:pt>
                <c:pt idx="12">
                  <c:v>-1.5780732647432163</c:v>
                </c:pt>
                <c:pt idx="13">
                  <c:v>-2.3032481265253124</c:v>
                </c:pt>
                <c:pt idx="14">
                  <c:v>-2.9075737254750487</c:v>
                </c:pt>
                <c:pt idx="15">
                  <c:v>-3.4021259055421527</c:v>
                </c:pt>
                <c:pt idx="16">
                  <c:v>-3.779731683568842</c:v>
                </c:pt>
                <c:pt idx="17">
                  <c:v>-4.078520398617315</c:v>
                </c:pt>
                <c:pt idx="18">
                  <c:v>-4.258940374941232</c:v>
                </c:pt>
                <c:pt idx="19">
                  <c:v>-4.398501049020049</c:v>
                </c:pt>
                <c:pt idx="20">
                  <c:v>-4.398501049020049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ResultsofCalc!$F$6</c:f>
              <c:strCache>
                <c:ptCount val="1"/>
                <c:pt idx="0">
                  <c:v>2000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ResultsofCalc!$C$7:$C$27</c:f>
              <c:numCache>
                <c:ptCount val="2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</c:numCache>
            </c:numRef>
          </c:xVal>
          <c:yVal>
            <c:numRef>
              <c:f>ResultsofCalc!$F$7:$F$27</c:f>
              <c:numCache>
                <c:ptCount val="21"/>
                <c:pt idx="0">
                  <c:v>15.880299377910791</c:v>
                </c:pt>
                <c:pt idx="1">
                  <c:v>14.106105829523695</c:v>
                </c:pt>
                <c:pt idx="2">
                  <c:v>12.33878440451851</c:v>
                </c:pt>
                <c:pt idx="3">
                  <c:v>10.60051926345882</c:v>
                </c:pt>
                <c:pt idx="4">
                  <c:v>8.889755898874547</c:v>
                </c:pt>
                <c:pt idx="5">
                  <c:v>7.223055957463913</c:v>
                </c:pt>
                <c:pt idx="6">
                  <c:v>5.611268197307445</c:v>
                </c:pt>
                <c:pt idx="7">
                  <c:v>4.057293641420874</c:v>
                </c:pt>
                <c:pt idx="8">
                  <c:v>2.5854007185424854</c:v>
                </c:pt>
                <c:pt idx="9">
                  <c:v>1.1822983079015787</c:v>
                </c:pt>
                <c:pt idx="10">
                  <c:v>-0.1118656711988599</c:v>
                </c:pt>
                <c:pt idx="11">
                  <c:v>-1.330902433743645</c:v>
                </c:pt>
                <c:pt idx="12">
                  <c:v>-2.414202191451577</c:v>
                </c:pt>
                <c:pt idx="13">
                  <c:v>-3.4225380123395923</c:v>
                </c:pt>
                <c:pt idx="14">
                  <c:v>-4.267467867892273</c:v>
                </c:pt>
                <c:pt idx="15">
                  <c:v>-5.04545644511159</c:v>
                </c:pt>
                <c:pt idx="16">
                  <c:v>-5.62957280254346</c:v>
                </c:pt>
                <c:pt idx="17">
                  <c:v>-6.162954987024999</c:v>
                </c:pt>
                <c:pt idx="18">
                  <c:v>-6.466207556217181</c:v>
                </c:pt>
                <c:pt idx="19">
                  <c:v>-6.741971769039579</c:v>
                </c:pt>
                <c:pt idx="20">
                  <c:v>-6.741971769039579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ResultsofCalc!$G$6</c:f>
              <c:strCache>
                <c:ptCount val="1"/>
                <c:pt idx="0">
                  <c:v>3000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ResultsofCalc!$C$7:$C$27</c:f>
              <c:numCache>
                <c:ptCount val="2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</c:numCache>
            </c:numRef>
          </c:xVal>
          <c:yVal>
            <c:numRef>
              <c:f>ResultsofCalc!$G$7:$G$27</c:f>
              <c:numCache>
                <c:ptCount val="21"/>
                <c:pt idx="0">
                  <c:v>15.07451911372361</c:v>
                </c:pt>
                <c:pt idx="1">
                  <c:v>13.300325565336514</c:v>
                </c:pt>
                <c:pt idx="2">
                  <c:v>11.534030356371797</c:v>
                </c:pt>
                <c:pt idx="3">
                  <c:v>9.789329762834214</c:v>
                </c:pt>
                <c:pt idx="4">
                  <c:v>8.076241655171819</c:v>
                </c:pt>
                <c:pt idx="5">
                  <c:v>6.390435472673476</c:v>
                </c:pt>
                <c:pt idx="6">
                  <c:v>4.767939632156425</c:v>
                </c:pt>
                <c:pt idx="7">
                  <c:v>3.177899143953605</c:v>
                </c:pt>
                <c:pt idx="8">
                  <c:v>1.6831256370062542</c:v>
                </c:pt>
                <c:pt idx="9">
                  <c:v>0.22480358657979968</c:v>
                </c:pt>
                <c:pt idx="10">
                  <c:v>-1.1057445801871126</c:v>
                </c:pt>
                <c:pt idx="11">
                  <c:v>-2.3978610185221725</c:v>
                </c:pt>
                <c:pt idx="12">
                  <c:v>-3.528718054731882</c:v>
                </c:pt>
                <c:pt idx="13">
                  <c:v>-4.62203891773317</c:v>
                </c:pt>
                <c:pt idx="14">
                  <c:v>-5.519055857008736</c:v>
                </c:pt>
                <c:pt idx="15">
                  <c:v>-6.382970336588123</c:v>
                </c:pt>
                <c:pt idx="16">
                  <c:v>-7.0132619920481725</c:v>
                </c:pt>
                <c:pt idx="17">
                  <c:v>-7.618633172217851</c:v>
                </c:pt>
                <c:pt idx="18">
                  <c:v>-7.950031546544518</c:v>
                </c:pt>
                <c:pt idx="19">
                  <c:v>-8.26796820473935</c:v>
                </c:pt>
                <c:pt idx="20">
                  <c:v>-8.26796820473935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ResultsofCalc!$H$6</c:f>
              <c:strCache>
                <c:ptCount val="1"/>
                <c:pt idx="0">
                  <c:v>4000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ResultsofCalc!$C$7:$C$27</c:f>
              <c:numCache>
                <c:ptCount val="2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</c:numCache>
            </c:numRef>
          </c:xVal>
          <c:yVal>
            <c:numRef>
              <c:f>ResultsofCalc!$H$7:$H$27</c:f>
              <c:numCache>
                <c:ptCount val="21"/>
                <c:pt idx="0">
                  <c:v>13.952898084552597</c:v>
                </c:pt>
                <c:pt idx="1">
                  <c:v>12.178704536165501</c:v>
                </c:pt>
                <c:pt idx="2">
                  <c:v>10.413195818886578</c:v>
                </c:pt>
                <c:pt idx="3">
                  <c:v>8.666299052491095</c:v>
                </c:pt>
                <c:pt idx="4">
                  <c:v>6.954152128877145</c:v>
                </c:pt>
                <c:pt idx="5">
                  <c:v>5.261819524513153</c:v>
                </c:pt>
                <c:pt idx="6">
                  <c:v>3.639047352185272</c:v>
                </c:pt>
                <c:pt idx="7">
                  <c:v>2.0370918927108628</c:v>
                </c:pt>
                <c:pt idx="8">
                  <c:v>0.5396882057095653</c:v>
                </c:pt>
                <c:pt idx="9">
                  <c:v>-0.9363641437620323</c:v>
                </c:pt>
                <c:pt idx="10">
                  <c:v>-2.272507703643887</c:v>
                </c:pt>
                <c:pt idx="11">
                  <c:v>-3.5875749344213097</c:v>
                </c:pt>
                <c:pt idx="12">
                  <c:v>-4.726772577888049</c:v>
                </c:pt>
                <c:pt idx="13">
                  <c:v>-5.846332565779535</c:v>
                </c:pt>
                <c:pt idx="14">
                  <c:v>-6.753190283344375</c:v>
                </c:pt>
                <c:pt idx="15">
                  <c:v>-7.643289259606794</c:v>
                </c:pt>
                <c:pt idx="16">
                  <c:v>-8.282723555351255</c:v>
                </c:pt>
                <c:pt idx="17">
                  <c:v>-8.909811738787125</c:v>
                </c:pt>
                <c:pt idx="18">
                  <c:v>-9.246958139362953</c:v>
                </c:pt>
                <c:pt idx="19">
                  <c:v>-9.577518097179073</c:v>
                </c:pt>
                <c:pt idx="20">
                  <c:v>-9.577518097179073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ResultsofCalc!$I$6</c:f>
              <c:strCache>
                <c:ptCount val="1"/>
                <c:pt idx="0">
                  <c:v>5000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ResultsofCalc!$C$7:$C$27</c:f>
              <c:numCache>
                <c:ptCount val="2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</c:numCache>
            </c:numRef>
          </c:xVal>
          <c:yVal>
            <c:numRef>
              <c:f>ResultsofCalc!$I$7:$I$27</c:f>
              <c:numCache>
                <c:ptCount val="21"/>
                <c:pt idx="0">
                  <c:v>12.748897264112903</c:v>
                </c:pt>
                <c:pt idx="1">
                  <c:v>10.974703715725807</c:v>
                </c:pt>
                <c:pt idx="2">
                  <c:v>9.209581386995252</c:v>
                </c:pt>
                <c:pt idx="3">
                  <c:v>7.461930379500853</c:v>
                </c:pt>
                <c:pt idx="4">
                  <c:v>5.750568914042252</c:v>
                </c:pt>
                <c:pt idx="5">
                  <c:v>4.055993397115765</c:v>
                </c:pt>
                <c:pt idx="6">
                  <c:v>2.434026169991455</c:v>
                </c:pt>
                <c:pt idx="7">
                  <c:v>0.828084464000414</c:v>
                </c:pt>
                <c:pt idx="8">
                  <c:v>-0.6688437359981719</c:v>
                </c:pt>
                <c:pt idx="9">
                  <c:v>-2.1506846402560567</c:v>
                </c:pt>
                <c:pt idx="10">
                  <c:v>-3.4869343160453896</c:v>
                </c:pt>
                <c:pt idx="11">
                  <c:v>-4.809344631425348</c:v>
                </c:pt>
                <c:pt idx="12">
                  <c:v>-5.94930752980364</c:v>
                </c:pt>
                <c:pt idx="13">
                  <c:v>-7.077126050137319</c:v>
                </c:pt>
                <c:pt idx="14">
                  <c:v>-7.985252092655156</c:v>
                </c:pt>
                <c:pt idx="15">
                  <c:v>-8.883483896219852</c:v>
                </c:pt>
                <c:pt idx="16">
                  <c:v>-9.52429737138424</c:v>
                </c:pt>
                <c:pt idx="17">
                  <c:v>-10.158059624801922</c:v>
                </c:pt>
                <c:pt idx="18">
                  <c:v>-10.49615304263709</c:v>
                </c:pt>
                <c:pt idx="19">
                  <c:v>-10.830560289001347</c:v>
                </c:pt>
                <c:pt idx="20">
                  <c:v>-10.830560289001347</c:v>
                </c:pt>
              </c:numCache>
            </c:numRef>
          </c:yVal>
          <c:smooth val="1"/>
        </c:ser>
        <c:axId val="34558049"/>
        <c:axId val="42586986"/>
      </c:scatterChart>
      <c:valAx>
        <c:axId val="34558049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Distance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50" b="0" i="0" u="none" baseline="0">
                <a:latin typeface="Arial"/>
                <a:ea typeface="Arial"/>
                <a:cs typeface="Arial"/>
              </a:defRPr>
            </a:pPr>
          </a:p>
        </c:txPr>
        <c:crossAx val="42586986"/>
        <c:crosses val="autoZero"/>
        <c:crossBetween val="midCat"/>
        <c:dispUnits/>
      </c:valAx>
      <c:valAx>
        <c:axId val="42586986"/>
        <c:scaling>
          <c:orientation val="minMax"/>
          <c:max val="3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Elevation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>
                <a:latin typeface="Arial"/>
                <a:ea typeface="Arial"/>
                <a:cs typeface="Arial"/>
              </a:defRPr>
            </a:pPr>
          </a:p>
        </c:txPr>
        <c:crossAx val="345580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C4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2" ht="17.25">
      <c r="B2" s="3" t="s">
        <v>70</v>
      </c>
    </row>
    <row r="3" ht="18">
      <c r="B3" s="4"/>
    </row>
    <row r="4" ht="17.25">
      <c r="B4" s="3" t="s">
        <v>59</v>
      </c>
    </row>
    <row r="6" ht="17.25">
      <c r="B6" s="3" t="s">
        <v>22</v>
      </c>
    </row>
    <row r="7" ht="17.25">
      <c r="B7" s="3" t="s">
        <v>23</v>
      </c>
    </row>
    <row r="8" ht="17.25">
      <c r="B8" s="3" t="s">
        <v>120</v>
      </c>
    </row>
    <row r="9" ht="17.25">
      <c r="B9" s="3" t="s">
        <v>118</v>
      </c>
    </row>
    <row r="10" ht="17.25">
      <c r="B10" s="3" t="s">
        <v>119</v>
      </c>
    </row>
    <row r="11" ht="17.25">
      <c r="B11" s="3" t="s">
        <v>24</v>
      </c>
    </row>
    <row r="12" ht="19.5">
      <c r="B12" s="3" t="s">
        <v>60</v>
      </c>
    </row>
    <row r="13" ht="19.5">
      <c r="B13" s="3" t="s">
        <v>61</v>
      </c>
    </row>
    <row r="15" ht="17.25">
      <c r="B15" s="3" t="s">
        <v>26</v>
      </c>
    </row>
    <row r="16" ht="17.25">
      <c r="B16" s="3" t="s">
        <v>27</v>
      </c>
    </row>
    <row r="17" ht="19.5">
      <c r="B17" s="3" t="s">
        <v>62</v>
      </c>
    </row>
    <row r="18" ht="19.5">
      <c r="C18" s="3" t="s">
        <v>129</v>
      </c>
    </row>
    <row r="19" ht="19.5">
      <c r="C19" s="3" t="s">
        <v>130</v>
      </c>
    </row>
    <row r="20" ht="17.25">
      <c r="B20" s="3" t="s">
        <v>127</v>
      </c>
    </row>
    <row r="21" ht="17.25">
      <c r="B21" s="3" t="s">
        <v>128</v>
      </c>
    </row>
    <row r="22" ht="17.25">
      <c r="B22" s="3" t="s">
        <v>53</v>
      </c>
    </row>
    <row r="23" ht="19.5">
      <c r="B23" s="3" t="s">
        <v>63</v>
      </c>
    </row>
    <row r="24" ht="17.25">
      <c r="B24" s="3" t="s">
        <v>54</v>
      </c>
    </row>
    <row r="25" ht="17.25">
      <c r="B25" s="3" t="s">
        <v>64</v>
      </c>
    </row>
    <row r="26" ht="17.25">
      <c r="C26" s="3" t="s">
        <v>55</v>
      </c>
    </row>
    <row r="27" ht="17.25">
      <c r="C27" s="3" t="s">
        <v>56</v>
      </c>
    </row>
    <row r="29" ht="17.25">
      <c r="B29" s="3" t="s">
        <v>57</v>
      </c>
    </row>
    <row r="30" ht="17.25">
      <c r="B30" s="3" t="s">
        <v>25</v>
      </c>
    </row>
    <row r="31" ht="19.5">
      <c r="B31" s="3" t="s">
        <v>65</v>
      </c>
    </row>
    <row r="32" ht="19.5">
      <c r="B32" s="3" t="s">
        <v>66</v>
      </c>
    </row>
    <row r="33" ht="17.25">
      <c r="B33" s="5" t="s">
        <v>67</v>
      </c>
    </row>
    <row r="34" ht="17.25">
      <c r="B34" s="3" t="s">
        <v>88</v>
      </c>
    </row>
    <row r="35" ht="17.25">
      <c r="B35" s="3" t="s">
        <v>89</v>
      </c>
    </row>
    <row r="36" ht="17.25">
      <c r="B36" s="3" t="s">
        <v>68</v>
      </c>
    </row>
    <row r="37" ht="19.5">
      <c r="C37" s="3" t="s">
        <v>69</v>
      </c>
    </row>
    <row r="39" ht="17.25">
      <c r="B39" s="3" t="s">
        <v>58</v>
      </c>
    </row>
    <row r="41" ht="17.25">
      <c r="B41" s="3" t="s">
        <v>30</v>
      </c>
    </row>
    <row r="42" ht="17.25">
      <c r="C42" s="3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V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3.140625" style="3" customWidth="1"/>
    <col min="3" max="3" width="12.57421875" style="3" customWidth="1"/>
    <col min="4" max="4" width="14.00390625" style="3" customWidth="1"/>
    <col min="5" max="5" width="12.28125" style="3" customWidth="1"/>
    <col min="6" max="6" width="9.140625" style="3" customWidth="1"/>
    <col min="7" max="7" width="17.57421875" style="3" customWidth="1"/>
    <col min="8" max="8" width="11.421875" style="3" bestFit="1" customWidth="1"/>
    <col min="9" max="9" width="9.140625" style="3" customWidth="1"/>
    <col min="10" max="10" width="12.421875" style="3" bestFit="1" customWidth="1"/>
    <col min="11" max="16384" width="9.140625" style="3" customWidth="1"/>
  </cols>
  <sheetData>
    <row r="2" ht="17.25">
      <c r="C2" s="1" t="s">
        <v>40</v>
      </c>
    </row>
    <row r="3" spans="4:14" ht="17.25">
      <c r="D3" s="1" t="s">
        <v>41</v>
      </c>
      <c r="K3" s="3" t="s">
        <v>12</v>
      </c>
      <c r="N3" s="6"/>
    </row>
    <row r="4" ht="17.25">
      <c r="K4" s="3" t="s">
        <v>13</v>
      </c>
    </row>
    <row r="5" ht="18">
      <c r="C5" s="2" t="s">
        <v>39</v>
      </c>
    </row>
    <row r="6" spans="2:11" ht="21">
      <c r="B6" s="3" t="s">
        <v>17</v>
      </c>
      <c r="C6" s="3" t="s">
        <v>73</v>
      </c>
      <c r="D6" s="6">
        <v>50</v>
      </c>
      <c r="E6" s="3" t="s">
        <v>71</v>
      </c>
      <c r="F6" s="3" t="s">
        <v>3</v>
      </c>
      <c r="K6" s="3" t="s">
        <v>14</v>
      </c>
    </row>
    <row r="7" spans="2:6" ht="21">
      <c r="B7" s="3" t="s">
        <v>75</v>
      </c>
      <c r="C7" s="3" t="s">
        <v>74</v>
      </c>
      <c r="D7" s="6">
        <v>0.1</v>
      </c>
      <c r="E7" s="3" t="s">
        <v>71</v>
      </c>
      <c r="F7" s="3" t="s">
        <v>124</v>
      </c>
    </row>
    <row r="8" spans="2:6" ht="17.25">
      <c r="B8" s="3" t="s">
        <v>122</v>
      </c>
      <c r="C8" s="5" t="s">
        <v>121</v>
      </c>
      <c r="D8" s="6">
        <v>0.5</v>
      </c>
      <c r="F8" s="3" t="s">
        <v>123</v>
      </c>
    </row>
    <row r="9" spans="2:6" ht="19.5">
      <c r="B9" s="3" t="s">
        <v>76</v>
      </c>
      <c r="C9" s="3" t="s">
        <v>131</v>
      </c>
      <c r="D9" s="6">
        <v>0.05</v>
      </c>
      <c r="F9" s="3" t="s">
        <v>4</v>
      </c>
    </row>
    <row r="10" spans="4:6" ht="17.25">
      <c r="D10" s="7">
        <f>Qtbffeed*(Rr+1)*(60*60*24*365.25)*Ifl*(1+D8)</f>
        <v>627207.3</v>
      </c>
      <c r="E10" s="3" t="s">
        <v>49</v>
      </c>
      <c r="F10" s="3" t="s">
        <v>125</v>
      </c>
    </row>
    <row r="11" spans="2:6" ht="17.25">
      <c r="B11" s="3" t="s">
        <v>18</v>
      </c>
      <c r="C11" s="3" t="s">
        <v>0</v>
      </c>
      <c r="D11" s="6">
        <v>0.5</v>
      </c>
      <c r="E11" s="3" t="s">
        <v>2</v>
      </c>
      <c r="F11" s="3" t="s">
        <v>126</v>
      </c>
    </row>
    <row r="12" spans="2:6" ht="17.25">
      <c r="B12" s="3" t="s">
        <v>21</v>
      </c>
      <c r="C12" s="3" t="s">
        <v>16</v>
      </c>
      <c r="D12" s="6">
        <v>1.65</v>
      </c>
      <c r="F12" s="3" t="s">
        <v>102</v>
      </c>
    </row>
    <row r="13" spans="2:6" ht="19.5">
      <c r="B13" s="3" t="s">
        <v>77</v>
      </c>
      <c r="C13" s="3" t="s">
        <v>85</v>
      </c>
      <c r="D13" s="6">
        <v>10000</v>
      </c>
      <c r="E13" s="3" t="s">
        <v>1</v>
      </c>
      <c r="F13" s="3" t="s">
        <v>34</v>
      </c>
    </row>
    <row r="14" spans="2:9" ht="17.25">
      <c r="B14" s="3" t="s">
        <v>35</v>
      </c>
      <c r="C14" s="5" t="s">
        <v>36</v>
      </c>
      <c r="D14" s="6">
        <v>120</v>
      </c>
      <c r="E14" s="3" t="s">
        <v>38</v>
      </c>
      <c r="F14" s="3" t="s">
        <v>37</v>
      </c>
      <c r="H14" s="3">
        <f>D14/360*(2*3.1415926)</f>
        <v>2.0943950666666664</v>
      </c>
      <c r="I14" s="3" t="s">
        <v>47</v>
      </c>
    </row>
    <row r="15" spans="2:6" ht="17.25">
      <c r="B15" s="3" t="s">
        <v>44</v>
      </c>
      <c r="C15" s="5" t="s">
        <v>45</v>
      </c>
      <c r="D15" s="6">
        <v>1</v>
      </c>
      <c r="F15" s="3" t="s">
        <v>46</v>
      </c>
    </row>
    <row r="16" spans="2:6" ht="19.5">
      <c r="B16" s="3" t="s">
        <v>19</v>
      </c>
      <c r="C16" s="5" t="s">
        <v>72</v>
      </c>
      <c r="D16" s="6">
        <v>0.4</v>
      </c>
      <c r="F16" s="3" t="s">
        <v>91</v>
      </c>
    </row>
    <row r="17" spans="2:6" ht="17.25">
      <c r="B17" s="3" t="s">
        <v>42</v>
      </c>
      <c r="C17" s="3" t="s">
        <v>92</v>
      </c>
      <c r="D17" s="6">
        <v>10</v>
      </c>
      <c r="F17" s="3" t="s">
        <v>90</v>
      </c>
    </row>
    <row r="18" spans="2:6" ht="17.25">
      <c r="B18" s="3" t="s">
        <v>79</v>
      </c>
      <c r="D18" s="3">
        <f>Qtbffeed*(1+D8)*Ifl*2/(1-lamp)/D15/H14/D13^2*1000*(60*60*24*365.25)</f>
        <v>3.766911088344174</v>
      </c>
      <c r="E18" s="3" t="s">
        <v>32</v>
      </c>
      <c r="F18" s="3" t="s">
        <v>43</v>
      </c>
    </row>
    <row r="19" spans="2:6" ht="17.25">
      <c r="B19" s="3" t="s">
        <v>78</v>
      </c>
      <c r="C19" s="5" t="s">
        <v>86</v>
      </c>
      <c r="D19" s="6">
        <v>5</v>
      </c>
      <c r="E19" s="3" t="s">
        <v>32</v>
      </c>
      <c r="F19" s="3" t="s">
        <v>101</v>
      </c>
    </row>
    <row r="20" ht="18">
      <c r="C20" s="2"/>
    </row>
    <row r="21" spans="3:5" ht="17.25">
      <c r="C21" s="3" t="s">
        <v>80</v>
      </c>
      <c r="D21" s="6">
        <v>20</v>
      </c>
      <c r="E21" s="3" t="s">
        <v>48</v>
      </c>
    </row>
    <row r="22" spans="3:6" ht="17.25">
      <c r="C22" s="5" t="s">
        <v>81</v>
      </c>
      <c r="D22" s="7">
        <f>D13/D21</f>
        <v>500</v>
      </c>
      <c r="E22" s="3" t="s">
        <v>1</v>
      </c>
      <c r="F22" s="3" t="s">
        <v>6</v>
      </c>
    </row>
    <row r="23" spans="3:6" ht="17.25">
      <c r="C23" s="5" t="s">
        <v>82</v>
      </c>
      <c r="D23" s="6">
        <v>1</v>
      </c>
      <c r="E23" s="3" t="s">
        <v>5</v>
      </c>
      <c r="F23" s="3" t="s">
        <v>7</v>
      </c>
    </row>
    <row r="24" spans="3:5" ht="17.25">
      <c r="C24" s="3" t="s">
        <v>83</v>
      </c>
      <c r="D24" s="6">
        <v>1000</v>
      </c>
      <c r="E24" s="3" t="s">
        <v>11</v>
      </c>
    </row>
    <row r="25" spans="3:5" ht="17.25">
      <c r="C25" s="3" t="s">
        <v>84</v>
      </c>
      <c r="D25" s="6">
        <v>5</v>
      </c>
      <c r="E25" s="3" t="s">
        <v>10</v>
      </c>
    </row>
    <row r="26" spans="4:6" ht="17.25">
      <c r="D26" s="3">
        <f>D25*D24*dt</f>
        <v>5000</v>
      </c>
      <c r="E26" s="3" t="s">
        <v>29</v>
      </c>
      <c r="F26" s="3" t="s">
        <v>28</v>
      </c>
    </row>
    <row r="27" ht="17.25">
      <c r="D27" s="7"/>
    </row>
    <row r="28" spans="3:4" ht="17.25">
      <c r="C28" s="1"/>
      <c r="D28" s="7"/>
    </row>
    <row r="29" ht="17.25">
      <c r="D29" s="7"/>
    </row>
    <row r="34" spans="6:22" ht="17.25">
      <c r="F34" s="7"/>
      <c r="G34" s="7"/>
      <c r="I34" s="7"/>
      <c r="J34" s="7"/>
      <c r="L34" s="7"/>
      <c r="M34" s="7"/>
      <c r="O34" s="7"/>
      <c r="P34" s="7"/>
      <c r="R34" s="7"/>
      <c r="S34" s="7"/>
      <c r="U34" s="7"/>
      <c r="V34" s="7"/>
    </row>
    <row r="35" ht="12" customHeight="1"/>
    <row r="36" ht="13.5" customHeight="1"/>
  </sheetData>
  <printOptions/>
  <pageMargins left="0.75" right="0.75" top="1" bottom="1" header="0.5" footer="0.5"/>
  <pageSetup horizontalDpi="96" verticalDpi="96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8"/>
  <sheetViews>
    <sheetView workbookViewId="0" topLeftCell="A1">
      <selection activeCell="C10" sqref="C10"/>
    </sheetView>
  </sheetViews>
  <sheetFormatPr defaultColWidth="9.140625" defaultRowHeight="12.75"/>
  <cols>
    <col min="1" max="16384" width="8.8515625" style="3" customWidth="1"/>
  </cols>
  <sheetData>
    <row r="2" ht="17.25">
      <c r="B2" s="3" t="s">
        <v>133</v>
      </c>
    </row>
    <row r="3" ht="17.25">
      <c r="B3" s="1" t="s">
        <v>134</v>
      </c>
    </row>
    <row r="4" ht="17.25">
      <c r="B4" s="3" t="s">
        <v>135</v>
      </c>
    </row>
    <row r="5" ht="17.25">
      <c r="B5" s="3" t="s">
        <v>136</v>
      </c>
    </row>
    <row r="7" ht="17.25">
      <c r="B7" s="3" t="s">
        <v>137</v>
      </c>
    </row>
    <row r="8" ht="17.25">
      <c r="B8" s="3" t="s">
        <v>138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G24"/>
  <sheetViews>
    <sheetView workbookViewId="0" topLeftCell="A1">
      <selection activeCell="E14" sqref="E14"/>
    </sheetView>
  </sheetViews>
  <sheetFormatPr defaultColWidth="9.140625" defaultRowHeight="12.75"/>
  <cols>
    <col min="1" max="1" width="9.140625" style="3" customWidth="1"/>
    <col min="2" max="2" width="15.00390625" style="3" customWidth="1"/>
    <col min="3" max="3" width="9.140625" style="3" customWidth="1"/>
    <col min="4" max="4" width="10.8515625" style="3" customWidth="1"/>
    <col min="5" max="16384" width="9.140625" style="3" customWidth="1"/>
  </cols>
  <sheetData>
    <row r="2" ht="17.25">
      <c r="C2" s="1" t="s">
        <v>15</v>
      </c>
    </row>
    <row r="5" ht="18">
      <c r="C5" s="2" t="s">
        <v>93</v>
      </c>
    </row>
    <row r="6" spans="2:5" ht="19.5">
      <c r="B6" s="3" t="s">
        <v>109</v>
      </c>
      <c r="C6" s="5" t="s">
        <v>94</v>
      </c>
      <c r="D6" s="6">
        <v>0.05</v>
      </c>
      <c r="E6" s="3" t="s">
        <v>99</v>
      </c>
    </row>
    <row r="7" spans="2:5" ht="19.5">
      <c r="B7" s="3" t="s">
        <v>110</v>
      </c>
      <c r="C7" s="3" t="s">
        <v>95</v>
      </c>
      <c r="D7" s="6">
        <v>2.5</v>
      </c>
      <c r="E7" s="3" t="s">
        <v>100</v>
      </c>
    </row>
    <row r="8" spans="2:5" ht="19.5">
      <c r="B8" s="3" t="s">
        <v>103</v>
      </c>
      <c r="C8" s="5" t="s">
        <v>105</v>
      </c>
      <c r="D8" s="6">
        <v>1.86</v>
      </c>
      <c r="E8" s="3" t="s">
        <v>107</v>
      </c>
    </row>
    <row r="10" ht="18">
      <c r="C10" s="2" t="s">
        <v>96</v>
      </c>
    </row>
    <row r="11" spans="2:5" ht="19.5">
      <c r="B11" s="3" t="s">
        <v>111</v>
      </c>
      <c r="C11" s="5" t="s">
        <v>97</v>
      </c>
      <c r="D11" s="6">
        <v>11.2</v>
      </c>
      <c r="E11" s="3" t="s">
        <v>99</v>
      </c>
    </row>
    <row r="12" spans="2:5" ht="19.5">
      <c r="B12" s="3" t="s">
        <v>112</v>
      </c>
      <c r="C12" s="3" t="s">
        <v>98</v>
      </c>
      <c r="D12" s="6">
        <v>4.5</v>
      </c>
      <c r="E12" s="3" t="s">
        <v>100</v>
      </c>
    </row>
    <row r="13" spans="2:5" ht="19.5">
      <c r="B13" s="3" t="s">
        <v>20</v>
      </c>
      <c r="C13" s="5" t="s">
        <v>87</v>
      </c>
      <c r="D13" s="6">
        <v>0.03</v>
      </c>
      <c r="E13" s="3" t="s">
        <v>132</v>
      </c>
    </row>
    <row r="14" spans="2:5" ht="19.5">
      <c r="B14" s="3" t="s">
        <v>104</v>
      </c>
      <c r="C14" s="5" t="s">
        <v>106</v>
      </c>
      <c r="D14" s="6">
        <v>0.0487</v>
      </c>
      <c r="E14" s="3" t="s">
        <v>108</v>
      </c>
    </row>
    <row r="22" ht="18">
      <c r="G22" s="2"/>
    </row>
    <row r="23" ht="17.25">
      <c r="G23" s="5"/>
    </row>
    <row r="24" ht="17.25">
      <c r="G24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2:I27"/>
  <sheetViews>
    <sheetView workbookViewId="0" topLeftCell="A1">
      <selection activeCell="A1" sqref="A1"/>
    </sheetView>
  </sheetViews>
  <sheetFormatPr defaultColWidth="9.140625" defaultRowHeight="12.75"/>
  <sheetData>
    <row r="2" ht="12.75">
      <c r="B2" t="s">
        <v>8</v>
      </c>
    </row>
    <row r="5" spans="3:9" ht="12.75">
      <c r="C5" t="s">
        <v>33</v>
      </c>
      <c r="D5" t="s">
        <v>9</v>
      </c>
      <c r="E5" t="s">
        <v>9</v>
      </c>
      <c r="F5" t="s">
        <v>9</v>
      </c>
      <c r="G5" t="s">
        <v>9</v>
      </c>
      <c r="H5" t="s">
        <v>9</v>
      </c>
      <c r="I5" t="s">
        <v>9</v>
      </c>
    </row>
    <row r="6" spans="2:9" ht="12.75">
      <c r="B6" t="s">
        <v>50</v>
      </c>
      <c r="C6" t="s">
        <v>51</v>
      </c>
      <c r="D6" t="s">
        <v>52</v>
      </c>
      <c r="E6" t="s">
        <v>114</v>
      </c>
      <c r="F6" t="s">
        <v>115</v>
      </c>
      <c r="G6" t="s">
        <v>116</v>
      </c>
      <c r="H6" t="s">
        <v>117</v>
      </c>
      <c r="I6" t="s">
        <v>113</v>
      </c>
    </row>
    <row r="7" spans="2:9" ht="12.75">
      <c r="B7">
        <v>1</v>
      </c>
      <c r="C7">
        <v>0</v>
      </c>
      <c r="D7">
        <v>0</v>
      </c>
      <c r="E7">
        <v>15.455313235032454</v>
      </c>
      <c r="F7">
        <v>15.880299377910791</v>
      </c>
      <c r="G7">
        <v>15.07451911372361</v>
      </c>
      <c r="H7">
        <v>13.952898084552597</v>
      </c>
      <c r="I7">
        <v>12.748897264112903</v>
      </c>
    </row>
    <row r="8" spans="2:9" ht="12.75">
      <c r="B8">
        <v>2</v>
      </c>
      <c r="C8">
        <v>500</v>
      </c>
      <c r="D8">
        <v>0</v>
      </c>
      <c r="E8">
        <v>13.681119686645358</v>
      </c>
      <c r="F8">
        <v>14.106105829523695</v>
      </c>
      <c r="G8">
        <v>13.300325565336514</v>
      </c>
      <c r="H8">
        <v>12.178704536165501</v>
      </c>
      <c r="I8">
        <v>10.974703715725807</v>
      </c>
    </row>
    <row r="9" spans="2:9" ht="12.75">
      <c r="B9">
        <v>3</v>
      </c>
      <c r="C9">
        <v>1000</v>
      </c>
      <c r="D9">
        <v>0</v>
      </c>
      <c r="E9">
        <v>11.915056320004073</v>
      </c>
      <c r="F9">
        <v>12.33878440451851</v>
      </c>
      <c r="G9">
        <v>11.534030356371797</v>
      </c>
      <c r="H9">
        <v>10.413195818886578</v>
      </c>
      <c r="I9">
        <v>9.209581386995252</v>
      </c>
    </row>
    <row r="10" spans="2:9" ht="12.75">
      <c r="B10">
        <v>4</v>
      </c>
      <c r="C10">
        <v>1500</v>
      </c>
      <c r="D10">
        <v>0</v>
      </c>
      <c r="E10">
        <v>10.19720536284365</v>
      </c>
      <c r="F10">
        <v>10.60051926345882</v>
      </c>
      <c r="G10">
        <v>9.789329762834214</v>
      </c>
      <c r="H10">
        <v>8.666299052491095</v>
      </c>
      <c r="I10">
        <v>7.461930379500853</v>
      </c>
    </row>
    <row r="11" spans="2:9" ht="12.75">
      <c r="B11">
        <v>5</v>
      </c>
      <c r="C11">
        <v>2000</v>
      </c>
      <c r="D11">
        <v>0</v>
      </c>
      <c r="E11">
        <v>8.511785931731563</v>
      </c>
      <c r="F11">
        <v>8.889755898874547</v>
      </c>
      <c r="G11">
        <v>8.076241655171819</v>
      </c>
      <c r="H11">
        <v>6.954152128877145</v>
      </c>
      <c r="I11">
        <v>5.750568914042252</v>
      </c>
    </row>
    <row r="12" spans="2:9" ht="12.75">
      <c r="B12">
        <v>6</v>
      </c>
      <c r="C12">
        <v>2500</v>
      </c>
      <c r="D12">
        <v>0</v>
      </c>
      <c r="E12">
        <v>6.905511703929524</v>
      </c>
      <c r="F12">
        <v>7.223055957463913</v>
      </c>
      <c r="G12">
        <v>6.390435472673476</v>
      </c>
      <c r="H12">
        <v>5.261819524513153</v>
      </c>
      <c r="I12">
        <v>4.055993397115765</v>
      </c>
    </row>
    <row r="13" spans="2:9" ht="12.75">
      <c r="B13">
        <v>7</v>
      </c>
      <c r="C13">
        <v>3000</v>
      </c>
      <c r="D13">
        <v>0</v>
      </c>
      <c r="E13">
        <v>5.362685658828689</v>
      </c>
      <c r="F13">
        <v>5.611268197307445</v>
      </c>
      <c r="G13">
        <v>4.767939632156425</v>
      </c>
      <c r="H13">
        <v>3.639047352185272</v>
      </c>
      <c r="I13">
        <v>2.434026169991455</v>
      </c>
    </row>
    <row r="14" spans="2:9" ht="12.75">
      <c r="B14">
        <v>8</v>
      </c>
      <c r="C14">
        <v>3500</v>
      </c>
      <c r="D14">
        <v>0</v>
      </c>
      <c r="E14">
        <v>3.926299854573048</v>
      </c>
      <c r="F14">
        <v>4.057293641420874</v>
      </c>
      <c r="G14">
        <v>3.177899143953605</v>
      </c>
      <c r="H14">
        <v>2.0370918927108628</v>
      </c>
      <c r="I14">
        <v>0.828084464000414</v>
      </c>
    </row>
    <row r="15" spans="2:9" ht="12.75">
      <c r="B15">
        <v>9</v>
      </c>
      <c r="C15">
        <v>4000</v>
      </c>
      <c r="D15">
        <v>0</v>
      </c>
      <c r="E15">
        <v>2.5803312711620148</v>
      </c>
      <c r="F15">
        <v>2.5854007185424854</v>
      </c>
      <c r="G15">
        <v>1.6831256370062542</v>
      </c>
      <c r="H15">
        <v>0.5396882057095653</v>
      </c>
      <c r="I15">
        <v>-0.6688437359981719</v>
      </c>
    </row>
    <row r="16" spans="2:9" ht="12.75">
      <c r="B16">
        <v>10</v>
      </c>
      <c r="C16">
        <v>4500</v>
      </c>
      <c r="D16">
        <v>0</v>
      </c>
      <c r="E16">
        <v>1.360681326381387</v>
      </c>
      <c r="F16">
        <v>1.1822983079015787</v>
      </c>
      <c r="G16">
        <v>0.22480358657979968</v>
      </c>
      <c r="H16">
        <v>-0.9363641437620323</v>
      </c>
      <c r="I16">
        <v>-2.1506846402560567</v>
      </c>
    </row>
    <row r="17" spans="2:9" ht="12.75">
      <c r="B17">
        <v>11</v>
      </c>
      <c r="C17">
        <v>5000</v>
      </c>
      <c r="D17">
        <v>0</v>
      </c>
      <c r="E17">
        <v>0.2511493304643663</v>
      </c>
      <c r="F17">
        <v>-0.1118656711988599</v>
      </c>
      <c r="G17">
        <v>-1.1057445801871126</v>
      </c>
      <c r="H17">
        <v>-2.272507703643887</v>
      </c>
      <c r="I17">
        <v>-3.4869343160453896</v>
      </c>
    </row>
    <row r="18" spans="2:9" ht="12.75">
      <c r="B18">
        <v>12</v>
      </c>
      <c r="C18">
        <v>5500</v>
      </c>
      <c r="D18">
        <v>0</v>
      </c>
      <c r="E18">
        <v>-0.7235395858194422</v>
      </c>
      <c r="F18">
        <v>-1.330902433743645</v>
      </c>
      <c r="G18">
        <v>-2.3978610185221725</v>
      </c>
      <c r="H18">
        <v>-3.5875749344213097</v>
      </c>
      <c r="I18">
        <v>-4.809344631425348</v>
      </c>
    </row>
    <row r="19" spans="2:9" ht="12.75">
      <c r="B19">
        <v>13</v>
      </c>
      <c r="C19">
        <v>6000</v>
      </c>
      <c r="D19">
        <v>0</v>
      </c>
      <c r="E19">
        <v>-1.5780732647432163</v>
      </c>
      <c r="F19">
        <v>-2.414202191451577</v>
      </c>
      <c r="G19">
        <v>-3.528718054731882</v>
      </c>
      <c r="H19">
        <v>-4.726772577888049</v>
      </c>
      <c r="I19">
        <v>-5.94930752980364</v>
      </c>
    </row>
    <row r="20" spans="2:9" ht="12.75">
      <c r="B20">
        <v>14</v>
      </c>
      <c r="C20">
        <v>6500</v>
      </c>
      <c r="D20">
        <v>0</v>
      </c>
      <c r="E20">
        <v>-2.3032481265253124</v>
      </c>
      <c r="F20">
        <v>-3.4225380123395923</v>
      </c>
      <c r="G20">
        <v>-4.62203891773317</v>
      </c>
      <c r="H20">
        <v>-5.846332565779535</v>
      </c>
      <c r="I20">
        <v>-7.077126050137319</v>
      </c>
    </row>
    <row r="21" spans="2:9" ht="12.75">
      <c r="B21">
        <v>15</v>
      </c>
      <c r="C21">
        <v>7000</v>
      </c>
      <c r="D21">
        <v>0</v>
      </c>
      <c r="E21">
        <v>-2.9075737254750487</v>
      </c>
      <c r="F21">
        <v>-4.267467867892273</v>
      </c>
      <c r="G21">
        <v>-5.519055857008736</v>
      </c>
      <c r="H21">
        <v>-6.753190283344375</v>
      </c>
      <c r="I21">
        <v>-7.985252092655156</v>
      </c>
    </row>
    <row r="22" spans="2:9" ht="12.75">
      <c r="B22">
        <v>16</v>
      </c>
      <c r="C22">
        <v>7500</v>
      </c>
      <c r="D22">
        <v>0</v>
      </c>
      <c r="E22">
        <v>-3.4021259055421527</v>
      </c>
      <c r="F22">
        <v>-5.04545644511159</v>
      </c>
      <c r="G22">
        <v>-6.382970336588123</v>
      </c>
      <c r="H22">
        <v>-7.643289259606794</v>
      </c>
      <c r="I22">
        <v>-8.883483896219852</v>
      </c>
    </row>
    <row r="23" spans="2:9" ht="12.75">
      <c r="B23">
        <v>17</v>
      </c>
      <c r="C23">
        <v>8000</v>
      </c>
      <c r="D23">
        <v>0</v>
      </c>
      <c r="E23">
        <v>-3.779731683568842</v>
      </c>
      <c r="F23">
        <v>-5.62957280254346</v>
      </c>
      <c r="G23">
        <v>-7.0132619920481725</v>
      </c>
      <c r="H23">
        <v>-8.282723555351255</v>
      </c>
      <c r="I23">
        <v>-9.52429737138424</v>
      </c>
    </row>
    <row r="24" spans="2:9" ht="12.75">
      <c r="B24">
        <v>18</v>
      </c>
      <c r="C24">
        <v>8500</v>
      </c>
      <c r="D24">
        <v>0</v>
      </c>
      <c r="E24">
        <v>-4.078520398617315</v>
      </c>
      <c r="F24">
        <v>-6.162954987024999</v>
      </c>
      <c r="G24">
        <v>-7.618633172217851</v>
      </c>
      <c r="H24">
        <v>-8.909811738787125</v>
      </c>
      <c r="I24">
        <v>-10.158059624801922</v>
      </c>
    </row>
    <row r="25" spans="2:9" ht="12.75">
      <c r="B25">
        <v>19</v>
      </c>
      <c r="C25">
        <v>9000</v>
      </c>
      <c r="D25">
        <v>0</v>
      </c>
      <c r="E25">
        <v>-4.258940374941232</v>
      </c>
      <c r="F25">
        <v>-6.466207556217181</v>
      </c>
      <c r="G25">
        <v>-7.950031546544518</v>
      </c>
      <c r="H25">
        <v>-9.246958139362953</v>
      </c>
      <c r="I25">
        <v>-10.49615304263709</v>
      </c>
    </row>
    <row r="26" spans="2:9" ht="12.75">
      <c r="B26">
        <v>20</v>
      </c>
      <c r="C26">
        <v>9500</v>
      </c>
      <c r="D26">
        <v>0</v>
      </c>
      <c r="E26">
        <v>-4.398501049020049</v>
      </c>
      <c r="F26">
        <v>-6.741971769039579</v>
      </c>
      <c r="G26">
        <v>-8.26796820473935</v>
      </c>
      <c r="H26">
        <v>-9.577518097179073</v>
      </c>
      <c r="I26">
        <v>-10.830560289001347</v>
      </c>
    </row>
    <row r="27" spans="2:9" ht="12.75">
      <c r="B27">
        <v>21</v>
      </c>
      <c r="C27">
        <v>10000</v>
      </c>
      <c r="D27">
        <v>0</v>
      </c>
      <c r="E27">
        <v>-4.398501049020049</v>
      </c>
      <c r="F27">
        <v>-6.741971769039579</v>
      </c>
      <c r="G27">
        <v>-8.26796820473935</v>
      </c>
      <c r="H27">
        <v>-9.577518097179073</v>
      </c>
      <c r="I27">
        <v>-10.830560289001347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Parker</dc:creator>
  <cp:keywords/>
  <dc:description/>
  <cp:lastModifiedBy>Gary Parker</cp:lastModifiedBy>
  <dcterms:created xsi:type="dcterms:W3CDTF">2001-11-01T20:05:51Z</dcterms:created>
  <dcterms:modified xsi:type="dcterms:W3CDTF">2005-10-02T20:17:39Z</dcterms:modified>
  <cp:category/>
  <cp:version/>
  <cp:contentType/>
  <cp:contentStatus/>
</cp:coreProperties>
</file>